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ente\Desktop\Business Plan Finale\"/>
    </mc:Choice>
  </mc:AlternateContent>
  <xr:revisionPtr revIDLastSave="0" documentId="13_ncr:1_{00BDAB7E-2566-4F3F-B38F-0AC0BEEC92B2}" xr6:coauthVersionLast="47" xr6:coauthVersionMax="47" xr10:uidLastSave="{00000000-0000-0000-0000-000000000000}"/>
  <bookViews>
    <workbookView xWindow="-108" yWindow="-108" windowWidth="23256" windowHeight="12456" firstSheet="1" activeTab="6" xr2:uid="{E963EBBE-2E93-4545-B973-B10A4E32C220}"/>
  </bookViews>
  <sheets>
    <sheet name="Assunzioni" sheetId="2" r:id="rId1"/>
    <sheet name="INPUT" sheetId="17" r:id="rId2"/>
    <sheet name="Ricavi " sheetId="1" r:id="rId3"/>
    <sheet name="Costi operativi" sheetId="7" r:id="rId4"/>
    <sheet name="NPV Best-case scenario" sheetId="19" r:id="rId5"/>
    <sheet name="Investimenti e debito" sheetId="15" r:id="rId6"/>
    <sheet name="Piano del personale" sheetId="9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2" i="19" l="1"/>
  <c r="C26" i="7"/>
  <c r="D26" i="7"/>
  <c r="E26" i="7"/>
  <c r="F26" i="7"/>
  <c r="G26" i="7"/>
  <c r="H26" i="7"/>
  <c r="I26" i="7"/>
  <c r="J26" i="7"/>
  <c r="K26" i="7"/>
  <c r="L26" i="7"/>
  <c r="M26" i="7"/>
  <c r="N26" i="7"/>
  <c r="O26" i="7"/>
  <c r="P26" i="7"/>
  <c r="Q26" i="7"/>
  <c r="R26" i="7"/>
  <c r="S26" i="7"/>
  <c r="T26" i="7"/>
  <c r="U26" i="7"/>
  <c r="V26" i="7"/>
  <c r="W26" i="7"/>
  <c r="X26" i="7"/>
  <c r="Y26" i="7"/>
  <c r="Z26" i="7"/>
  <c r="AC26" i="7" s="1"/>
  <c r="AA26" i="7"/>
  <c r="AZ26" i="7"/>
  <c r="BG26" i="7"/>
  <c r="CF26" i="7"/>
  <c r="CM26" i="7"/>
  <c r="DL26" i="7"/>
  <c r="DK26" i="7" l="1"/>
  <c r="CE26" i="7"/>
  <c r="AY26" i="7"/>
  <c r="DD26" i="7"/>
  <c r="BX26" i="7"/>
  <c r="AR26" i="7"/>
  <c r="DC26" i="7"/>
  <c r="BW26" i="7"/>
  <c r="AQ26" i="7"/>
  <c r="CV26" i="7"/>
  <c r="BP26" i="7"/>
  <c r="AJ26" i="7"/>
  <c r="CU26" i="7"/>
  <c r="BO26" i="7"/>
  <c r="AI26" i="7"/>
  <c r="CN26" i="7"/>
  <c r="BH26" i="7"/>
  <c r="AB26" i="7"/>
  <c r="DI26" i="7"/>
  <c r="CS26" i="7"/>
  <c r="CC26" i="7"/>
  <c r="BM26" i="7"/>
  <c r="AW26" i="7"/>
  <c r="AO26" i="7"/>
  <c r="DP26" i="7"/>
  <c r="DH26" i="7"/>
  <c r="CZ26" i="7"/>
  <c r="CR26" i="7"/>
  <c r="CJ26" i="7"/>
  <c r="CB26" i="7"/>
  <c r="BT26" i="7"/>
  <c r="BL26" i="7"/>
  <c r="BD26" i="7"/>
  <c r="AV26" i="7"/>
  <c r="AN26" i="7"/>
  <c r="AF26" i="7"/>
  <c r="DR26" i="7"/>
  <c r="DJ26" i="7"/>
  <c r="DB26" i="7"/>
  <c r="CT26" i="7"/>
  <c r="CL26" i="7"/>
  <c r="CD26" i="7"/>
  <c r="BV26" i="7"/>
  <c r="BN26" i="7"/>
  <c r="BF26" i="7"/>
  <c r="AX26" i="7"/>
  <c r="AP26" i="7"/>
  <c r="AH26" i="7"/>
  <c r="DQ26" i="7"/>
  <c r="DA26" i="7"/>
  <c r="CK26" i="7"/>
  <c r="BU26" i="7"/>
  <c r="BE26" i="7"/>
  <c r="AG26" i="7"/>
  <c r="DO26" i="7"/>
  <c r="DG26" i="7"/>
  <c r="CY26" i="7"/>
  <c r="CQ26" i="7"/>
  <c r="CI26" i="7"/>
  <c r="CA26" i="7"/>
  <c r="BS26" i="7"/>
  <c r="BK26" i="7"/>
  <c r="BC26" i="7"/>
  <c r="AU26" i="7"/>
  <c r="AM26" i="7"/>
  <c r="AE26" i="7"/>
  <c r="DN26" i="7"/>
  <c r="DF26" i="7"/>
  <c r="CX26" i="7"/>
  <c r="CP26" i="7"/>
  <c r="CH26" i="7"/>
  <c r="BZ26" i="7"/>
  <c r="BR26" i="7"/>
  <c r="BJ26" i="7"/>
  <c r="BB26" i="7"/>
  <c r="AT26" i="7"/>
  <c r="AL26" i="7"/>
  <c r="AD26" i="7"/>
  <c r="DM26" i="7"/>
  <c r="DE26" i="7"/>
  <c r="CW26" i="7"/>
  <c r="CO26" i="7"/>
  <c r="CG26" i="7"/>
  <c r="BY26" i="7"/>
  <c r="BQ26" i="7"/>
  <c r="BI26" i="7"/>
  <c r="BA26" i="7"/>
  <c r="AS26" i="7"/>
  <c r="AK26" i="7"/>
  <c r="W13" i="19" l="1"/>
  <c r="V13" i="19"/>
  <c r="V21" i="19"/>
  <c r="D25" i="1"/>
  <c r="C25" i="1"/>
  <c r="C18" i="1"/>
  <c r="B47" i="19"/>
  <c r="DR26" i="19"/>
  <c r="DQ26" i="19"/>
  <c r="DR27" i="19"/>
  <c r="DQ27" i="19"/>
  <c r="DF26" i="19"/>
  <c r="DG26" i="19"/>
  <c r="DH26" i="19"/>
  <c r="DI26" i="19"/>
  <c r="DJ26" i="19"/>
  <c r="DK26" i="19"/>
  <c r="DL26" i="19"/>
  <c r="DM26" i="19"/>
  <c r="DN26" i="19"/>
  <c r="DO26" i="19"/>
  <c r="DP26" i="19"/>
  <c r="DE26" i="19"/>
  <c r="CT26" i="19"/>
  <c r="CU26" i="19"/>
  <c r="CV26" i="19"/>
  <c r="CW26" i="19"/>
  <c r="CX26" i="19"/>
  <c r="CY26" i="19"/>
  <c r="CZ26" i="19"/>
  <c r="DA26" i="19"/>
  <c r="DB26" i="19"/>
  <c r="DC26" i="19"/>
  <c r="DD26" i="19"/>
  <c r="CS26" i="19"/>
  <c r="CH26" i="19"/>
  <c r="CI26" i="19"/>
  <c r="CJ26" i="19"/>
  <c r="CK26" i="19"/>
  <c r="CL26" i="19"/>
  <c r="CM26" i="19"/>
  <c r="CN26" i="19"/>
  <c r="CO26" i="19"/>
  <c r="CP26" i="19"/>
  <c r="CQ26" i="19"/>
  <c r="CR26" i="19"/>
  <c r="CG26" i="19"/>
  <c r="BV26" i="19"/>
  <c r="BW26" i="19"/>
  <c r="BX26" i="19"/>
  <c r="BY26" i="19"/>
  <c r="BZ26" i="19"/>
  <c r="CA26" i="19"/>
  <c r="CB26" i="19"/>
  <c r="CC26" i="19"/>
  <c r="CD26" i="19"/>
  <c r="CE26" i="19"/>
  <c r="CF26" i="19"/>
  <c r="BU26" i="19"/>
  <c r="BI26" i="19"/>
  <c r="AW26" i="19"/>
  <c r="AK26" i="19"/>
  <c r="M26" i="19"/>
  <c r="DF27" i="19"/>
  <c r="DG27" i="19"/>
  <c r="DH27" i="19"/>
  <c r="DI27" i="19"/>
  <c r="DJ27" i="19"/>
  <c r="DK27" i="19"/>
  <c r="DL27" i="19"/>
  <c r="DM27" i="19"/>
  <c r="DN27" i="19"/>
  <c r="DO27" i="19"/>
  <c r="DP27" i="19"/>
  <c r="DE27" i="19"/>
  <c r="DD27" i="19"/>
  <c r="CV27" i="19"/>
  <c r="CW27" i="19"/>
  <c r="CX27" i="19"/>
  <c r="CY27" i="19"/>
  <c r="CZ27" i="19"/>
  <c r="DA27" i="19"/>
  <c r="DB27" i="19"/>
  <c r="DC27" i="19"/>
  <c r="CT27" i="19"/>
  <c r="CU27" i="19"/>
  <c r="CS27" i="19"/>
  <c r="CM27" i="19"/>
  <c r="CN27" i="19"/>
  <c r="CO27" i="19"/>
  <c r="CP27" i="19"/>
  <c r="CQ27" i="19"/>
  <c r="CR27" i="19"/>
  <c r="CJ27" i="19"/>
  <c r="CK27" i="19"/>
  <c r="CL27" i="19"/>
  <c r="CH27" i="19"/>
  <c r="CI27" i="19"/>
  <c r="CG27" i="19"/>
  <c r="BV27" i="19"/>
  <c r="BW27" i="19"/>
  <c r="BX27" i="19"/>
  <c r="BY27" i="19"/>
  <c r="BZ27" i="19"/>
  <c r="CA27" i="19"/>
  <c r="CB27" i="19"/>
  <c r="CC27" i="19"/>
  <c r="CD27" i="19"/>
  <c r="CE27" i="19"/>
  <c r="CF27" i="19"/>
  <c r="BU27" i="19"/>
  <c r="Y27" i="19"/>
  <c r="M27" i="19"/>
  <c r="L25" i="19"/>
  <c r="P20" i="19"/>
  <c r="D11" i="19"/>
  <c r="D14" i="19"/>
  <c r="D15" i="19"/>
  <c r="D16" i="19"/>
  <c r="D17" i="19"/>
  <c r="D18" i="19"/>
  <c r="D19" i="19"/>
  <c r="D20" i="19"/>
  <c r="D22" i="19"/>
  <c r="E8" i="19"/>
  <c r="F8" i="19"/>
  <c r="E11" i="19"/>
  <c r="F11" i="19"/>
  <c r="E14" i="19"/>
  <c r="F14" i="19"/>
  <c r="E15" i="19"/>
  <c r="F15" i="19"/>
  <c r="E16" i="19"/>
  <c r="F16" i="19"/>
  <c r="E17" i="19"/>
  <c r="F17" i="19"/>
  <c r="E18" i="19"/>
  <c r="F18" i="19"/>
  <c r="E19" i="19"/>
  <c r="F19" i="19"/>
  <c r="E20" i="19"/>
  <c r="F20" i="19"/>
  <c r="E22" i="19"/>
  <c r="F22" i="19"/>
  <c r="G8" i="19"/>
  <c r="H8" i="19"/>
  <c r="I8" i="19"/>
  <c r="J8" i="19"/>
  <c r="K8" i="19"/>
  <c r="L8" i="19"/>
  <c r="M8" i="19"/>
  <c r="N8" i="19"/>
  <c r="O8" i="19"/>
  <c r="P8" i="19"/>
  <c r="Q8" i="19"/>
  <c r="R8" i="19"/>
  <c r="S8" i="19"/>
  <c r="T8" i="19"/>
  <c r="U8" i="19"/>
  <c r="V8" i="19"/>
  <c r="W8" i="19"/>
  <c r="X8" i="19"/>
  <c r="Y8" i="19"/>
  <c r="Z8" i="19"/>
  <c r="AA8" i="19"/>
  <c r="AB8" i="19"/>
  <c r="AC8" i="19"/>
  <c r="AD8" i="19"/>
  <c r="AE8" i="19"/>
  <c r="AF8" i="19"/>
  <c r="AG8" i="19"/>
  <c r="AH8" i="19"/>
  <c r="AI8" i="19"/>
  <c r="AJ8" i="19"/>
  <c r="AK8" i="19"/>
  <c r="AL8" i="19"/>
  <c r="AM8" i="19"/>
  <c r="AN8" i="19"/>
  <c r="AO8" i="19"/>
  <c r="AP8" i="19"/>
  <c r="AQ8" i="19"/>
  <c r="AR8" i="19"/>
  <c r="AS8" i="19"/>
  <c r="AT8" i="19"/>
  <c r="AU8" i="19"/>
  <c r="AV8" i="19"/>
  <c r="AW8" i="19"/>
  <c r="AX8" i="19"/>
  <c r="AY8" i="19"/>
  <c r="AZ8" i="19"/>
  <c r="BA8" i="19"/>
  <c r="BB8" i="19"/>
  <c r="BC8" i="19"/>
  <c r="BD8" i="19"/>
  <c r="BE8" i="19"/>
  <c r="BF8" i="19"/>
  <c r="BG8" i="19"/>
  <c r="BH8" i="19"/>
  <c r="BI8" i="19"/>
  <c r="BJ8" i="19"/>
  <c r="BK8" i="19"/>
  <c r="BL8" i="19"/>
  <c r="BM8" i="19"/>
  <c r="BN8" i="19"/>
  <c r="BO8" i="19"/>
  <c r="BP8" i="19"/>
  <c r="BQ8" i="19"/>
  <c r="BR8" i="19"/>
  <c r="BS8" i="19"/>
  <c r="BT8" i="19"/>
  <c r="BU8" i="19"/>
  <c r="BV8" i="19"/>
  <c r="BW8" i="19"/>
  <c r="BX8" i="19"/>
  <c r="BY8" i="19"/>
  <c r="BZ8" i="19"/>
  <c r="CA8" i="19"/>
  <c r="CB8" i="19"/>
  <c r="CC8" i="19"/>
  <c r="CD8" i="19"/>
  <c r="CE8" i="19"/>
  <c r="CF8" i="19"/>
  <c r="CG8" i="19"/>
  <c r="CH8" i="19"/>
  <c r="CI8" i="19"/>
  <c r="CJ8" i="19"/>
  <c r="CK8" i="19"/>
  <c r="CL8" i="19"/>
  <c r="CM8" i="19"/>
  <c r="CN8" i="19"/>
  <c r="CO8" i="19"/>
  <c r="CP8" i="19"/>
  <c r="CQ8" i="19"/>
  <c r="CR8" i="19"/>
  <c r="CS8" i="19"/>
  <c r="CT8" i="19"/>
  <c r="CU8" i="19"/>
  <c r="CV8" i="19"/>
  <c r="CW8" i="19"/>
  <c r="CX8" i="19"/>
  <c r="CY8" i="19"/>
  <c r="CZ8" i="19"/>
  <c r="DA8" i="19"/>
  <c r="DB8" i="19"/>
  <c r="DC8" i="19"/>
  <c r="DD8" i="19"/>
  <c r="DE8" i="19"/>
  <c r="DF8" i="19"/>
  <c r="DG8" i="19"/>
  <c r="DH8" i="19"/>
  <c r="DI8" i="19"/>
  <c r="DJ8" i="19"/>
  <c r="DK8" i="19"/>
  <c r="DL8" i="19"/>
  <c r="DM8" i="19"/>
  <c r="DN8" i="19"/>
  <c r="DO8" i="19"/>
  <c r="DP8" i="19"/>
  <c r="DQ8" i="19"/>
  <c r="DR8" i="19"/>
  <c r="G11" i="19"/>
  <c r="H11" i="19"/>
  <c r="I11" i="19"/>
  <c r="J11" i="19"/>
  <c r="K11" i="19"/>
  <c r="L11" i="19"/>
  <c r="M11" i="19"/>
  <c r="N11" i="19"/>
  <c r="O11" i="19"/>
  <c r="P11" i="19"/>
  <c r="Q11" i="19"/>
  <c r="R11" i="19"/>
  <c r="S11" i="19"/>
  <c r="T11" i="19"/>
  <c r="U11" i="19"/>
  <c r="V11" i="19"/>
  <c r="W11" i="19"/>
  <c r="X11" i="19"/>
  <c r="Y11" i="19"/>
  <c r="Z11" i="19"/>
  <c r="AA11" i="19"/>
  <c r="AB11" i="19"/>
  <c r="AC11" i="19"/>
  <c r="AD11" i="19"/>
  <c r="AE11" i="19"/>
  <c r="AF11" i="19"/>
  <c r="AG11" i="19"/>
  <c r="AH11" i="19"/>
  <c r="AI11" i="19"/>
  <c r="AJ11" i="19"/>
  <c r="AK11" i="19"/>
  <c r="AL11" i="19"/>
  <c r="AM11" i="19"/>
  <c r="AN11" i="19"/>
  <c r="AO11" i="19"/>
  <c r="AP11" i="19"/>
  <c r="AQ11" i="19"/>
  <c r="AR11" i="19"/>
  <c r="AS11" i="19"/>
  <c r="AT11" i="19"/>
  <c r="AU11" i="19"/>
  <c r="AV11" i="19"/>
  <c r="AW11" i="19"/>
  <c r="AX11" i="19"/>
  <c r="AY11" i="19"/>
  <c r="AZ11" i="19"/>
  <c r="BA11" i="19"/>
  <c r="BB11" i="19"/>
  <c r="BC11" i="19"/>
  <c r="BD11" i="19"/>
  <c r="BE11" i="19"/>
  <c r="BF11" i="19"/>
  <c r="BG11" i="19"/>
  <c r="BH11" i="19"/>
  <c r="BI11" i="19"/>
  <c r="BJ11" i="19"/>
  <c r="BK11" i="19"/>
  <c r="BL11" i="19"/>
  <c r="BM11" i="19"/>
  <c r="BN11" i="19"/>
  <c r="BO11" i="19"/>
  <c r="BP11" i="19"/>
  <c r="BQ11" i="19"/>
  <c r="BR11" i="19"/>
  <c r="BS11" i="19"/>
  <c r="BT11" i="19"/>
  <c r="BU11" i="19"/>
  <c r="BV11" i="19"/>
  <c r="BW11" i="19"/>
  <c r="BX11" i="19"/>
  <c r="BY11" i="19"/>
  <c r="BZ11" i="19"/>
  <c r="CA11" i="19"/>
  <c r="CB11" i="19"/>
  <c r="CC11" i="19"/>
  <c r="CD11" i="19"/>
  <c r="CE11" i="19"/>
  <c r="CF11" i="19"/>
  <c r="CG11" i="19"/>
  <c r="CH11" i="19"/>
  <c r="CI11" i="19"/>
  <c r="CJ11" i="19"/>
  <c r="CK11" i="19"/>
  <c r="CL11" i="19"/>
  <c r="CM11" i="19"/>
  <c r="CN11" i="19"/>
  <c r="CO11" i="19"/>
  <c r="CP11" i="19"/>
  <c r="CQ11" i="19"/>
  <c r="CR11" i="19"/>
  <c r="CS11" i="19"/>
  <c r="CT11" i="19"/>
  <c r="CU11" i="19"/>
  <c r="CV11" i="19"/>
  <c r="CW11" i="19"/>
  <c r="CX11" i="19"/>
  <c r="CY11" i="19"/>
  <c r="CZ11" i="19"/>
  <c r="DA11" i="19"/>
  <c r="DB11" i="19"/>
  <c r="DC11" i="19"/>
  <c r="DD11" i="19"/>
  <c r="DE11" i="19"/>
  <c r="DF11" i="19"/>
  <c r="DG11" i="19"/>
  <c r="DH11" i="19"/>
  <c r="DI11" i="19"/>
  <c r="DJ11" i="19"/>
  <c r="DK11" i="19"/>
  <c r="DL11" i="19"/>
  <c r="DM11" i="19"/>
  <c r="DN11" i="19"/>
  <c r="DO11" i="19"/>
  <c r="DP11" i="19"/>
  <c r="DQ11" i="19"/>
  <c r="DR11" i="19"/>
  <c r="G14" i="19"/>
  <c r="H14" i="19"/>
  <c r="I14" i="19"/>
  <c r="J14" i="19"/>
  <c r="K14" i="19"/>
  <c r="L14" i="19"/>
  <c r="M14" i="19"/>
  <c r="N14" i="19"/>
  <c r="O14" i="19"/>
  <c r="P14" i="19"/>
  <c r="Q14" i="19"/>
  <c r="R14" i="19"/>
  <c r="S14" i="19"/>
  <c r="T14" i="19"/>
  <c r="U14" i="19"/>
  <c r="V14" i="19"/>
  <c r="W14" i="19"/>
  <c r="X14" i="19"/>
  <c r="Y14" i="19"/>
  <c r="Z14" i="19"/>
  <c r="AA14" i="19"/>
  <c r="AB14" i="19"/>
  <c r="AC14" i="19"/>
  <c r="AD14" i="19"/>
  <c r="AE14" i="19"/>
  <c r="AF14" i="19"/>
  <c r="AG14" i="19"/>
  <c r="AH14" i="19"/>
  <c r="AI14" i="19"/>
  <c r="AJ14" i="19"/>
  <c r="AK14" i="19"/>
  <c r="AL14" i="19"/>
  <c r="AM14" i="19"/>
  <c r="AN14" i="19"/>
  <c r="AO14" i="19"/>
  <c r="AP14" i="19"/>
  <c r="AQ14" i="19"/>
  <c r="AR14" i="19"/>
  <c r="AS14" i="19"/>
  <c r="AT14" i="19"/>
  <c r="AU14" i="19"/>
  <c r="AV14" i="19"/>
  <c r="AW14" i="19"/>
  <c r="AX14" i="19"/>
  <c r="AY14" i="19"/>
  <c r="AZ14" i="19"/>
  <c r="BA14" i="19"/>
  <c r="BB14" i="19"/>
  <c r="BC14" i="19"/>
  <c r="BD14" i="19"/>
  <c r="BE14" i="19"/>
  <c r="BF14" i="19"/>
  <c r="BG14" i="19"/>
  <c r="BH14" i="19"/>
  <c r="BI14" i="19"/>
  <c r="BJ14" i="19"/>
  <c r="BK14" i="19"/>
  <c r="BL14" i="19"/>
  <c r="BM14" i="19"/>
  <c r="BN14" i="19"/>
  <c r="BO14" i="19"/>
  <c r="BP14" i="19"/>
  <c r="BQ14" i="19"/>
  <c r="BR14" i="19"/>
  <c r="BS14" i="19"/>
  <c r="BT14" i="19"/>
  <c r="BU14" i="19"/>
  <c r="BV14" i="19"/>
  <c r="BW14" i="19"/>
  <c r="BX14" i="19"/>
  <c r="BY14" i="19"/>
  <c r="BZ14" i="19"/>
  <c r="CA14" i="19"/>
  <c r="CB14" i="19"/>
  <c r="CC14" i="19"/>
  <c r="CD14" i="19"/>
  <c r="CE14" i="19"/>
  <c r="CF14" i="19"/>
  <c r="CG14" i="19"/>
  <c r="CH14" i="19"/>
  <c r="CI14" i="19"/>
  <c r="CJ14" i="19"/>
  <c r="CK14" i="19"/>
  <c r="CL14" i="19"/>
  <c r="CM14" i="19"/>
  <c r="CN14" i="19"/>
  <c r="CO14" i="19"/>
  <c r="CP14" i="19"/>
  <c r="CQ14" i="19"/>
  <c r="CR14" i="19"/>
  <c r="CS14" i="19"/>
  <c r="CT14" i="19"/>
  <c r="CU14" i="19"/>
  <c r="CV14" i="19"/>
  <c r="CW14" i="19"/>
  <c r="CX14" i="19"/>
  <c r="CY14" i="19"/>
  <c r="CZ14" i="19"/>
  <c r="DA14" i="19"/>
  <c r="DB14" i="19"/>
  <c r="DC14" i="19"/>
  <c r="DD14" i="19"/>
  <c r="DE14" i="19"/>
  <c r="DF14" i="19"/>
  <c r="DG14" i="19"/>
  <c r="DH14" i="19"/>
  <c r="DI14" i="19"/>
  <c r="DJ14" i="19"/>
  <c r="DK14" i="19"/>
  <c r="DL14" i="19"/>
  <c r="DM14" i="19"/>
  <c r="DN14" i="19"/>
  <c r="DO14" i="19"/>
  <c r="DP14" i="19"/>
  <c r="DQ14" i="19"/>
  <c r="DR14" i="19"/>
  <c r="G15" i="19"/>
  <c r="H15" i="19"/>
  <c r="I15" i="19"/>
  <c r="J15" i="19"/>
  <c r="K15" i="19"/>
  <c r="L15" i="19"/>
  <c r="M15" i="19"/>
  <c r="N15" i="19"/>
  <c r="O15" i="19"/>
  <c r="P15" i="19"/>
  <c r="Q15" i="19"/>
  <c r="R15" i="19"/>
  <c r="S15" i="19"/>
  <c r="T15" i="19"/>
  <c r="U15" i="19"/>
  <c r="V15" i="19"/>
  <c r="W15" i="19"/>
  <c r="X15" i="19"/>
  <c r="Y15" i="19"/>
  <c r="Z15" i="19"/>
  <c r="AA15" i="19"/>
  <c r="AB15" i="19"/>
  <c r="AC15" i="19"/>
  <c r="AD15" i="19"/>
  <c r="AE15" i="19"/>
  <c r="AF15" i="19"/>
  <c r="AG15" i="19"/>
  <c r="AH15" i="19"/>
  <c r="AI15" i="19"/>
  <c r="AJ15" i="19"/>
  <c r="AK15" i="19"/>
  <c r="AL15" i="19"/>
  <c r="AM15" i="19"/>
  <c r="AN15" i="19"/>
  <c r="AO15" i="19"/>
  <c r="AP15" i="19"/>
  <c r="AQ15" i="19"/>
  <c r="AR15" i="19"/>
  <c r="AS15" i="19"/>
  <c r="AT15" i="19"/>
  <c r="AU15" i="19"/>
  <c r="AV15" i="19"/>
  <c r="AW15" i="19"/>
  <c r="AX15" i="19"/>
  <c r="AY15" i="19"/>
  <c r="AZ15" i="19"/>
  <c r="BA15" i="19"/>
  <c r="BB15" i="19"/>
  <c r="BC15" i="19"/>
  <c r="BD15" i="19"/>
  <c r="BE15" i="19"/>
  <c r="BF15" i="19"/>
  <c r="BG15" i="19"/>
  <c r="BH15" i="19"/>
  <c r="BI15" i="19"/>
  <c r="BJ15" i="19"/>
  <c r="BK15" i="19"/>
  <c r="BL15" i="19"/>
  <c r="BM15" i="19"/>
  <c r="BN15" i="19"/>
  <c r="BO15" i="19"/>
  <c r="BP15" i="19"/>
  <c r="BQ15" i="19"/>
  <c r="BR15" i="19"/>
  <c r="BS15" i="19"/>
  <c r="BT15" i="19"/>
  <c r="BU15" i="19"/>
  <c r="BV15" i="19"/>
  <c r="BW15" i="19"/>
  <c r="BX15" i="19"/>
  <c r="BY15" i="19"/>
  <c r="BZ15" i="19"/>
  <c r="CA15" i="19"/>
  <c r="CB15" i="19"/>
  <c r="CC15" i="19"/>
  <c r="CD15" i="19"/>
  <c r="CE15" i="19"/>
  <c r="CF15" i="19"/>
  <c r="CG15" i="19"/>
  <c r="CH15" i="19"/>
  <c r="CI15" i="19"/>
  <c r="CJ15" i="19"/>
  <c r="CK15" i="19"/>
  <c r="CL15" i="19"/>
  <c r="CM15" i="19"/>
  <c r="CN15" i="19"/>
  <c r="CO15" i="19"/>
  <c r="CP15" i="19"/>
  <c r="CQ15" i="19"/>
  <c r="CR15" i="19"/>
  <c r="CS15" i="19"/>
  <c r="CT15" i="19"/>
  <c r="CU15" i="19"/>
  <c r="CV15" i="19"/>
  <c r="CW15" i="19"/>
  <c r="CX15" i="19"/>
  <c r="CY15" i="19"/>
  <c r="CZ15" i="19"/>
  <c r="DA15" i="19"/>
  <c r="DB15" i="19"/>
  <c r="DC15" i="19"/>
  <c r="DD15" i="19"/>
  <c r="DE15" i="19"/>
  <c r="DF15" i="19"/>
  <c r="DG15" i="19"/>
  <c r="DH15" i="19"/>
  <c r="DI15" i="19"/>
  <c r="DJ15" i="19"/>
  <c r="DK15" i="19"/>
  <c r="DL15" i="19"/>
  <c r="DM15" i="19"/>
  <c r="DN15" i="19"/>
  <c r="DO15" i="19"/>
  <c r="DP15" i="19"/>
  <c r="DQ15" i="19"/>
  <c r="DR15" i="19"/>
  <c r="G16" i="19"/>
  <c r="H16" i="19"/>
  <c r="I16" i="19"/>
  <c r="J16" i="19"/>
  <c r="K16" i="19"/>
  <c r="L16" i="19"/>
  <c r="M16" i="19"/>
  <c r="N16" i="19"/>
  <c r="O16" i="19"/>
  <c r="P16" i="19"/>
  <c r="Q16" i="19"/>
  <c r="R16" i="19"/>
  <c r="S16" i="19"/>
  <c r="T16" i="19"/>
  <c r="U16" i="19"/>
  <c r="V16" i="19"/>
  <c r="W16" i="19"/>
  <c r="X16" i="19"/>
  <c r="Y16" i="19"/>
  <c r="Z16" i="19"/>
  <c r="AA16" i="19"/>
  <c r="AB16" i="19"/>
  <c r="AC16" i="19"/>
  <c r="AD16" i="19"/>
  <c r="AE16" i="19"/>
  <c r="AF16" i="19"/>
  <c r="AG16" i="19"/>
  <c r="AH16" i="19"/>
  <c r="AI16" i="19"/>
  <c r="AJ16" i="19"/>
  <c r="AK16" i="19"/>
  <c r="AL16" i="19"/>
  <c r="AM16" i="19"/>
  <c r="AN16" i="19"/>
  <c r="AO16" i="19"/>
  <c r="AP16" i="19"/>
  <c r="AQ16" i="19"/>
  <c r="AR16" i="19"/>
  <c r="AS16" i="19"/>
  <c r="AT16" i="19"/>
  <c r="AU16" i="19"/>
  <c r="AV16" i="19"/>
  <c r="AW16" i="19"/>
  <c r="AX16" i="19"/>
  <c r="AY16" i="19"/>
  <c r="AZ16" i="19"/>
  <c r="BA16" i="19"/>
  <c r="BB16" i="19"/>
  <c r="BC16" i="19"/>
  <c r="BD16" i="19"/>
  <c r="BE16" i="19"/>
  <c r="BF16" i="19"/>
  <c r="BG16" i="19"/>
  <c r="BH16" i="19"/>
  <c r="BI16" i="19"/>
  <c r="BJ16" i="19"/>
  <c r="BK16" i="19"/>
  <c r="BL16" i="19"/>
  <c r="BM16" i="19"/>
  <c r="BN16" i="19"/>
  <c r="BO16" i="19"/>
  <c r="BP16" i="19"/>
  <c r="BQ16" i="19"/>
  <c r="BR16" i="19"/>
  <c r="BS16" i="19"/>
  <c r="BT16" i="19"/>
  <c r="BU16" i="19"/>
  <c r="BV16" i="19"/>
  <c r="BW16" i="19"/>
  <c r="BX16" i="19"/>
  <c r="BY16" i="19"/>
  <c r="BZ16" i="19"/>
  <c r="CA16" i="19"/>
  <c r="CB16" i="19"/>
  <c r="CC16" i="19"/>
  <c r="CD16" i="19"/>
  <c r="CE16" i="19"/>
  <c r="CF16" i="19"/>
  <c r="CG16" i="19"/>
  <c r="CH16" i="19"/>
  <c r="CI16" i="19"/>
  <c r="CJ16" i="19"/>
  <c r="CK16" i="19"/>
  <c r="CL16" i="19"/>
  <c r="CM16" i="19"/>
  <c r="CN16" i="19"/>
  <c r="CO16" i="19"/>
  <c r="CP16" i="19"/>
  <c r="CQ16" i="19"/>
  <c r="CR16" i="19"/>
  <c r="CS16" i="19"/>
  <c r="CT16" i="19"/>
  <c r="CU16" i="19"/>
  <c r="CV16" i="19"/>
  <c r="CW16" i="19"/>
  <c r="CX16" i="19"/>
  <c r="CY16" i="19"/>
  <c r="CZ16" i="19"/>
  <c r="DA16" i="19"/>
  <c r="DB16" i="19"/>
  <c r="DC16" i="19"/>
  <c r="DD16" i="19"/>
  <c r="DE16" i="19"/>
  <c r="DF16" i="19"/>
  <c r="DG16" i="19"/>
  <c r="DH16" i="19"/>
  <c r="DI16" i="19"/>
  <c r="DJ16" i="19"/>
  <c r="DK16" i="19"/>
  <c r="DL16" i="19"/>
  <c r="DM16" i="19"/>
  <c r="DN16" i="19"/>
  <c r="DO16" i="19"/>
  <c r="DP16" i="19"/>
  <c r="DQ16" i="19"/>
  <c r="DR16" i="19"/>
  <c r="G17" i="19"/>
  <c r="H17" i="19"/>
  <c r="I17" i="19"/>
  <c r="J17" i="19"/>
  <c r="K17" i="19"/>
  <c r="L17" i="19"/>
  <c r="M17" i="19"/>
  <c r="N17" i="19"/>
  <c r="O17" i="19"/>
  <c r="P17" i="19"/>
  <c r="Q17" i="19"/>
  <c r="R17" i="19"/>
  <c r="S17" i="19"/>
  <c r="T17" i="19"/>
  <c r="U17" i="19"/>
  <c r="V17" i="19"/>
  <c r="W17" i="19"/>
  <c r="X17" i="19"/>
  <c r="Y17" i="19"/>
  <c r="Z17" i="19"/>
  <c r="AA17" i="19"/>
  <c r="AB17" i="19"/>
  <c r="AC17" i="19"/>
  <c r="AD17" i="19"/>
  <c r="AE17" i="19"/>
  <c r="AF17" i="19"/>
  <c r="AG17" i="19"/>
  <c r="AH17" i="19"/>
  <c r="AI17" i="19"/>
  <c r="AJ17" i="19"/>
  <c r="AK17" i="19"/>
  <c r="AL17" i="19"/>
  <c r="AM17" i="19"/>
  <c r="AN17" i="19"/>
  <c r="AO17" i="19"/>
  <c r="AP17" i="19"/>
  <c r="AQ17" i="19"/>
  <c r="AR17" i="19"/>
  <c r="AS17" i="19"/>
  <c r="AT17" i="19"/>
  <c r="AU17" i="19"/>
  <c r="AV17" i="19"/>
  <c r="AW17" i="19"/>
  <c r="AX17" i="19"/>
  <c r="AY17" i="19"/>
  <c r="AZ17" i="19"/>
  <c r="BA17" i="19"/>
  <c r="BB17" i="19"/>
  <c r="BC17" i="19"/>
  <c r="BD17" i="19"/>
  <c r="BE17" i="19"/>
  <c r="BF17" i="19"/>
  <c r="BG17" i="19"/>
  <c r="BH17" i="19"/>
  <c r="BI17" i="19"/>
  <c r="BJ17" i="19"/>
  <c r="BK17" i="19"/>
  <c r="BL17" i="19"/>
  <c r="BM17" i="19"/>
  <c r="BN17" i="19"/>
  <c r="BO17" i="19"/>
  <c r="BP17" i="19"/>
  <c r="BQ17" i="19"/>
  <c r="BR17" i="19"/>
  <c r="BS17" i="19"/>
  <c r="BT17" i="19"/>
  <c r="BU17" i="19"/>
  <c r="BV17" i="19"/>
  <c r="BW17" i="19"/>
  <c r="BX17" i="19"/>
  <c r="BY17" i="19"/>
  <c r="BZ17" i="19"/>
  <c r="CA17" i="19"/>
  <c r="CB17" i="19"/>
  <c r="CC17" i="19"/>
  <c r="CD17" i="19"/>
  <c r="CE17" i="19"/>
  <c r="CF17" i="19"/>
  <c r="CG17" i="19"/>
  <c r="CH17" i="19"/>
  <c r="CI17" i="19"/>
  <c r="CJ17" i="19"/>
  <c r="CK17" i="19"/>
  <c r="CL17" i="19"/>
  <c r="CM17" i="19"/>
  <c r="CN17" i="19"/>
  <c r="CO17" i="19"/>
  <c r="CP17" i="19"/>
  <c r="CQ17" i="19"/>
  <c r="CR17" i="19"/>
  <c r="CS17" i="19"/>
  <c r="CT17" i="19"/>
  <c r="CU17" i="19"/>
  <c r="CV17" i="19"/>
  <c r="CW17" i="19"/>
  <c r="CX17" i="19"/>
  <c r="CY17" i="19"/>
  <c r="CZ17" i="19"/>
  <c r="DA17" i="19"/>
  <c r="DB17" i="19"/>
  <c r="DC17" i="19"/>
  <c r="DD17" i="19"/>
  <c r="DE17" i="19"/>
  <c r="DF17" i="19"/>
  <c r="DG17" i="19"/>
  <c r="DH17" i="19"/>
  <c r="DI17" i="19"/>
  <c r="DJ17" i="19"/>
  <c r="DK17" i="19"/>
  <c r="DL17" i="19"/>
  <c r="DM17" i="19"/>
  <c r="DN17" i="19"/>
  <c r="DO17" i="19"/>
  <c r="DP17" i="19"/>
  <c r="DQ17" i="19"/>
  <c r="DR17" i="19"/>
  <c r="G18" i="19"/>
  <c r="H18" i="19"/>
  <c r="I18" i="19"/>
  <c r="J18" i="19"/>
  <c r="K18" i="19"/>
  <c r="L18" i="19"/>
  <c r="M18" i="19"/>
  <c r="N18" i="19"/>
  <c r="O18" i="19"/>
  <c r="P18" i="19"/>
  <c r="Q18" i="19"/>
  <c r="R18" i="19"/>
  <c r="S18" i="19"/>
  <c r="T18" i="19"/>
  <c r="U18" i="19"/>
  <c r="V18" i="19"/>
  <c r="W18" i="19"/>
  <c r="X18" i="19"/>
  <c r="Y18" i="19"/>
  <c r="Z18" i="19"/>
  <c r="AA18" i="19"/>
  <c r="AB18" i="19"/>
  <c r="AC18" i="19"/>
  <c r="AD18" i="19"/>
  <c r="AE18" i="19"/>
  <c r="AF18" i="19"/>
  <c r="AG18" i="19"/>
  <c r="AH18" i="19"/>
  <c r="AI18" i="19"/>
  <c r="AJ18" i="19"/>
  <c r="AK18" i="19"/>
  <c r="AL18" i="19"/>
  <c r="AM18" i="19"/>
  <c r="AN18" i="19"/>
  <c r="AO18" i="19"/>
  <c r="AP18" i="19"/>
  <c r="AQ18" i="19"/>
  <c r="AR18" i="19"/>
  <c r="AS18" i="19"/>
  <c r="AT18" i="19"/>
  <c r="AU18" i="19"/>
  <c r="AV18" i="19"/>
  <c r="AW18" i="19"/>
  <c r="AX18" i="19"/>
  <c r="AY18" i="19"/>
  <c r="AZ18" i="19"/>
  <c r="BA18" i="19"/>
  <c r="BB18" i="19"/>
  <c r="BC18" i="19"/>
  <c r="BD18" i="19"/>
  <c r="BE18" i="19"/>
  <c r="BF18" i="19"/>
  <c r="BG18" i="19"/>
  <c r="BH18" i="19"/>
  <c r="BI18" i="19"/>
  <c r="BJ18" i="19"/>
  <c r="BK18" i="19"/>
  <c r="BL18" i="19"/>
  <c r="BM18" i="19"/>
  <c r="BN18" i="19"/>
  <c r="BO18" i="19"/>
  <c r="BP18" i="19"/>
  <c r="BQ18" i="19"/>
  <c r="BR18" i="19"/>
  <c r="BS18" i="19"/>
  <c r="BT18" i="19"/>
  <c r="BU18" i="19"/>
  <c r="BV18" i="19"/>
  <c r="BW18" i="19"/>
  <c r="BX18" i="19"/>
  <c r="BY18" i="19"/>
  <c r="BZ18" i="19"/>
  <c r="CA18" i="19"/>
  <c r="CB18" i="19"/>
  <c r="CC18" i="19"/>
  <c r="CD18" i="19"/>
  <c r="CE18" i="19"/>
  <c r="CF18" i="19"/>
  <c r="CG18" i="19"/>
  <c r="CH18" i="19"/>
  <c r="CI18" i="19"/>
  <c r="CJ18" i="19"/>
  <c r="CK18" i="19"/>
  <c r="CL18" i="19"/>
  <c r="CM18" i="19"/>
  <c r="CN18" i="19"/>
  <c r="CO18" i="19"/>
  <c r="CP18" i="19"/>
  <c r="CQ18" i="19"/>
  <c r="CR18" i="19"/>
  <c r="CS18" i="19"/>
  <c r="CT18" i="19"/>
  <c r="CU18" i="19"/>
  <c r="CV18" i="19"/>
  <c r="CW18" i="19"/>
  <c r="CX18" i="19"/>
  <c r="CY18" i="19"/>
  <c r="CZ18" i="19"/>
  <c r="DA18" i="19"/>
  <c r="DB18" i="19"/>
  <c r="DC18" i="19"/>
  <c r="DD18" i="19"/>
  <c r="DE18" i="19"/>
  <c r="DF18" i="19"/>
  <c r="DG18" i="19"/>
  <c r="DH18" i="19"/>
  <c r="DI18" i="19"/>
  <c r="DJ18" i="19"/>
  <c r="DK18" i="19"/>
  <c r="DL18" i="19"/>
  <c r="DM18" i="19"/>
  <c r="DN18" i="19"/>
  <c r="DO18" i="19"/>
  <c r="DP18" i="19"/>
  <c r="DQ18" i="19"/>
  <c r="DR18" i="19"/>
  <c r="G19" i="19"/>
  <c r="H19" i="19"/>
  <c r="I19" i="19"/>
  <c r="J19" i="19"/>
  <c r="K19" i="19"/>
  <c r="L19" i="19"/>
  <c r="M19" i="19"/>
  <c r="N19" i="19"/>
  <c r="O19" i="19"/>
  <c r="P19" i="19"/>
  <c r="Q19" i="19"/>
  <c r="R19" i="19"/>
  <c r="S19" i="19"/>
  <c r="T19" i="19"/>
  <c r="U19" i="19"/>
  <c r="V19" i="19"/>
  <c r="W19" i="19"/>
  <c r="X19" i="19"/>
  <c r="Y19" i="19"/>
  <c r="Z19" i="19"/>
  <c r="AA19" i="19"/>
  <c r="AB19" i="19"/>
  <c r="AC19" i="19"/>
  <c r="AD19" i="19"/>
  <c r="AE19" i="19"/>
  <c r="AF19" i="19"/>
  <c r="AG19" i="19"/>
  <c r="AH19" i="19"/>
  <c r="AI19" i="19"/>
  <c r="AJ19" i="19"/>
  <c r="AK19" i="19"/>
  <c r="AL19" i="19"/>
  <c r="AM19" i="19"/>
  <c r="AN19" i="19"/>
  <c r="AO19" i="19"/>
  <c r="AP19" i="19"/>
  <c r="AQ19" i="19"/>
  <c r="AR19" i="19"/>
  <c r="AS19" i="19"/>
  <c r="AT19" i="19"/>
  <c r="AU19" i="19"/>
  <c r="AV19" i="19"/>
  <c r="AW19" i="19"/>
  <c r="AX19" i="19"/>
  <c r="AY19" i="19"/>
  <c r="AZ19" i="19"/>
  <c r="BA19" i="19"/>
  <c r="BB19" i="19"/>
  <c r="BC19" i="19"/>
  <c r="BD19" i="19"/>
  <c r="BE19" i="19"/>
  <c r="BF19" i="19"/>
  <c r="BG19" i="19"/>
  <c r="BH19" i="19"/>
  <c r="BI19" i="19"/>
  <c r="BJ19" i="19"/>
  <c r="BK19" i="19"/>
  <c r="BL19" i="19"/>
  <c r="BM19" i="19"/>
  <c r="BN19" i="19"/>
  <c r="BO19" i="19"/>
  <c r="BP19" i="19"/>
  <c r="BQ19" i="19"/>
  <c r="BR19" i="19"/>
  <c r="BS19" i="19"/>
  <c r="BT19" i="19"/>
  <c r="BU19" i="19"/>
  <c r="BV19" i="19"/>
  <c r="BW19" i="19"/>
  <c r="BX19" i="19"/>
  <c r="BY19" i="19"/>
  <c r="BZ19" i="19"/>
  <c r="CA19" i="19"/>
  <c r="CB19" i="19"/>
  <c r="CC19" i="19"/>
  <c r="CD19" i="19"/>
  <c r="CE19" i="19"/>
  <c r="CF19" i="19"/>
  <c r="CG19" i="19"/>
  <c r="CH19" i="19"/>
  <c r="CI19" i="19"/>
  <c r="CJ19" i="19"/>
  <c r="CK19" i="19"/>
  <c r="CL19" i="19"/>
  <c r="CM19" i="19"/>
  <c r="CN19" i="19"/>
  <c r="CO19" i="19"/>
  <c r="CP19" i="19"/>
  <c r="CQ19" i="19"/>
  <c r="CR19" i="19"/>
  <c r="CS19" i="19"/>
  <c r="CT19" i="19"/>
  <c r="CU19" i="19"/>
  <c r="CV19" i="19"/>
  <c r="CW19" i="19"/>
  <c r="CX19" i="19"/>
  <c r="CY19" i="19"/>
  <c r="CZ19" i="19"/>
  <c r="DA19" i="19"/>
  <c r="DB19" i="19"/>
  <c r="DC19" i="19"/>
  <c r="DD19" i="19"/>
  <c r="DE19" i="19"/>
  <c r="DF19" i="19"/>
  <c r="DG19" i="19"/>
  <c r="DH19" i="19"/>
  <c r="DI19" i="19"/>
  <c r="DJ19" i="19"/>
  <c r="DK19" i="19"/>
  <c r="DL19" i="19"/>
  <c r="DM19" i="19"/>
  <c r="DN19" i="19"/>
  <c r="DO19" i="19"/>
  <c r="DP19" i="19"/>
  <c r="DQ19" i="19"/>
  <c r="DR19" i="19"/>
  <c r="G20" i="19"/>
  <c r="H20" i="19"/>
  <c r="I20" i="19"/>
  <c r="J20" i="19"/>
  <c r="K20" i="19"/>
  <c r="L20" i="19"/>
  <c r="M20" i="19"/>
  <c r="N20" i="19"/>
  <c r="O20" i="19"/>
  <c r="Q20" i="19"/>
  <c r="R20" i="19"/>
  <c r="S20" i="19"/>
  <c r="T20" i="19"/>
  <c r="U20" i="19"/>
  <c r="V20" i="19"/>
  <c r="G22" i="19"/>
  <c r="H22" i="19"/>
  <c r="I22" i="19"/>
  <c r="J22" i="19"/>
  <c r="K22" i="19"/>
  <c r="L22" i="19"/>
  <c r="M22" i="19"/>
  <c r="B34" i="19"/>
  <c r="CM13" i="19" l="1"/>
  <c r="CE13" i="19"/>
  <c r="AA13" i="19"/>
  <c r="K13" i="19"/>
  <c r="E13" i="19"/>
  <c r="CU13" i="19"/>
  <c r="AI13" i="19"/>
  <c r="DC13" i="19"/>
  <c r="AQ13" i="19"/>
  <c r="DK13" i="19"/>
  <c r="BW13" i="19"/>
  <c r="BO13" i="19"/>
  <c r="BG13" i="19"/>
  <c r="AY13" i="19"/>
  <c r="D13" i="19"/>
  <c r="CW13" i="19"/>
  <c r="BA13" i="19"/>
  <c r="U13" i="19"/>
  <c r="DE13" i="19"/>
  <c r="BY13" i="19"/>
  <c r="AS13" i="19"/>
  <c r="M13" i="19"/>
  <c r="CO13" i="19"/>
  <c r="BQ13" i="19"/>
  <c r="AK13" i="19"/>
  <c r="DF13" i="19"/>
  <c r="CP13" i="19"/>
  <c r="BZ13" i="19"/>
  <c r="BJ13" i="19"/>
  <c r="AT13" i="19"/>
  <c r="AD13" i="19"/>
  <c r="N13" i="19"/>
  <c r="DL13" i="19"/>
  <c r="CV13" i="19"/>
  <c r="CF13" i="19"/>
  <c r="BP13" i="19"/>
  <c r="AZ13" i="19"/>
  <c r="AJ13" i="19"/>
  <c r="L13" i="19"/>
  <c r="H47" i="19"/>
  <c r="DM13" i="19"/>
  <c r="CG13" i="19"/>
  <c r="BI13" i="19"/>
  <c r="AC13" i="19"/>
  <c r="DN13" i="19"/>
  <c r="CX13" i="19"/>
  <c r="CH13" i="19"/>
  <c r="BR13" i="19"/>
  <c r="BB13" i="19"/>
  <c r="AL13" i="19"/>
  <c r="DD13" i="19"/>
  <c r="CN13" i="19"/>
  <c r="BX13" i="19"/>
  <c r="BH13" i="19"/>
  <c r="AR13" i="19"/>
  <c r="AB13" i="19"/>
  <c r="T13" i="19"/>
  <c r="S13" i="19"/>
  <c r="DR13" i="19"/>
  <c r="DJ13" i="19"/>
  <c r="DB13" i="19"/>
  <c r="CT13" i="19"/>
  <c r="CL13" i="19"/>
  <c r="CD13" i="19"/>
  <c r="BV13" i="19"/>
  <c r="BN13" i="19"/>
  <c r="BF13" i="19"/>
  <c r="AX13" i="19"/>
  <c r="AP13" i="19"/>
  <c r="AH13" i="19"/>
  <c r="Z13" i="19"/>
  <c r="R13" i="19"/>
  <c r="H48" i="19"/>
  <c r="I48" i="19"/>
  <c r="K48" i="19"/>
  <c r="J47" i="19"/>
  <c r="DQ13" i="19"/>
  <c r="CS13" i="19"/>
  <c r="BM13" i="19"/>
  <c r="AG13" i="19"/>
  <c r="I13" i="19"/>
  <c r="J48" i="19"/>
  <c r="K47" i="19"/>
  <c r="DA13" i="19"/>
  <c r="CC13" i="19"/>
  <c r="AW13" i="19"/>
  <c r="Y13" i="19"/>
  <c r="DH13" i="19"/>
  <c r="CZ13" i="19"/>
  <c r="CR13" i="19"/>
  <c r="CB13" i="19"/>
  <c r="BT13" i="19"/>
  <c r="BL13" i="19"/>
  <c r="BD13" i="19"/>
  <c r="AV13" i="19"/>
  <c r="AN13" i="19"/>
  <c r="AF13" i="19"/>
  <c r="X13" i="19"/>
  <c r="P13" i="19"/>
  <c r="H13" i="19"/>
  <c r="F13" i="19"/>
  <c r="I47" i="19"/>
  <c r="J13" i="19"/>
  <c r="DI13" i="19"/>
  <c r="CK13" i="19"/>
  <c r="BU13" i="19"/>
  <c r="BE13" i="19"/>
  <c r="AO13" i="19"/>
  <c r="Q13" i="19"/>
  <c r="DP13" i="19"/>
  <c r="CJ13" i="19"/>
  <c r="DO13" i="19"/>
  <c r="DG13" i="19"/>
  <c r="CY13" i="19"/>
  <c r="CQ13" i="19"/>
  <c r="CI13" i="19"/>
  <c r="CA13" i="19"/>
  <c r="BS13" i="19"/>
  <c r="BK13" i="19"/>
  <c r="BC13" i="19"/>
  <c r="AU13" i="19"/>
  <c r="AM13" i="19"/>
  <c r="AE13" i="19"/>
  <c r="O13" i="19"/>
  <c r="G13" i="19"/>
  <c r="I18" i="17"/>
  <c r="AA27" i="1"/>
  <c r="AB15" i="1"/>
  <c r="AC15" i="1" s="1"/>
  <c r="AD15" i="1" s="1"/>
  <c r="AE15" i="1" s="1"/>
  <c r="AF15" i="1" s="1"/>
  <c r="AG15" i="1" s="1"/>
  <c r="AH15" i="1" s="1"/>
  <c r="AI15" i="1" s="1"/>
  <c r="AJ15" i="1" s="1"/>
  <c r="AK15" i="1" s="1"/>
  <c r="AL15" i="1" s="1"/>
  <c r="AM15" i="1" s="1"/>
  <c r="AN15" i="1" s="1"/>
  <c r="AO15" i="1" s="1"/>
  <c r="AP15" i="1" s="1"/>
  <c r="AQ15" i="1" s="1"/>
  <c r="AR15" i="1" s="1"/>
  <c r="AS15" i="1" s="1"/>
  <c r="AT15" i="1" s="1"/>
  <c r="AU15" i="1" s="1"/>
  <c r="AV15" i="1" s="1"/>
  <c r="AW15" i="1" s="1"/>
  <c r="AX15" i="1" s="1"/>
  <c r="AY15" i="1" s="1"/>
  <c r="AZ15" i="1" s="1"/>
  <c r="BA15" i="1" s="1"/>
  <c r="BB15" i="1" s="1"/>
  <c r="BC15" i="1" s="1"/>
  <c r="BD15" i="1" s="1"/>
  <c r="BE15" i="1" s="1"/>
  <c r="BF15" i="1" s="1"/>
  <c r="BG15" i="1" s="1"/>
  <c r="BH15" i="1" s="1"/>
  <c r="BI15" i="1" s="1"/>
  <c r="BJ15" i="1" s="1"/>
  <c r="BK15" i="1" s="1"/>
  <c r="BL15" i="1" s="1"/>
  <c r="BM15" i="1" s="1"/>
  <c r="BN15" i="1" s="1"/>
  <c r="BO15" i="1" s="1"/>
  <c r="BP15" i="1" s="1"/>
  <c r="BQ15" i="1" s="1"/>
  <c r="BR15" i="1" s="1"/>
  <c r="BS15" i="1" s="1"/>
  <c r="BT15" i="1" s="1"/>
  <c r="BU15" i="1" s="1"/>
  <c r="BV15" i="1" s="1"/>
  <c r="BW15" i="1" s="1"/>
  <c r="BX15" i="1" s="1"/>
  <c r="BY15" i="1" s="1"/>
  <c r="BZ15" i="1" s="1"/>
  <c r="CA15" i="1" s="1"/>
  <c r="CB15" i="1" s="1"/>
  <c r="CC15" i="1" s="1"/>
  <c r="CD15" i="1" s="1"/>
  <c r="CE15" i="1" s="1"/>
  <c r="CF15" i="1" s="1"/>
  <c r="CG15" i="1" s="1"/>
  <c r="CH15" i="1" s="1"/>
  <c r="CI15" i="1" s="1"/>
  <c r="CJ15" i="1" s="1"/>
  <c r="CK15" i="1" s="1"/>
  <c r="CL15" i="1" s="1"/>
  <c r="CM15" i="1" s="1"/>
  <c r="CN15" i="1" s="1"/>
  <c r="CO15" i="1" s="1"/>
  <c r="CP15" i="1" s="1"/>
  <c r="CQ15" i="1" s="1"/>
  <c r="CR15" i="1" s="1"/>
  <c r="CS15" i="1" s="1"/>
  <c r="CT15" i="1" s="1"/>
  <c r="CU15" i="1" s="1"/>
  <c r="CV15" i="1" s="1"/>
  <c r="CW15" i="1" s="1"/>
  <c r="CX15" i="1" s="1"/>
  <c r="CY15" i="1" s="1"/>
  <c r="CZ15" i="1" s="1"/>
  <c r="DA15" i="1" s="1"/>
  <c r="DB15" i="1" s="1"/>
  <c r="DC15" i="1" s="1"/>
  <c r="DD15" i="1" s="1"/>
  <c r="DE15" i="1" s="1"/>
  <c r="DF15" i="1" s="1"/>
  <c r="DG15" i="1" s="1"/>
  <c r="DH15" i="1" s="1"/>
  <c r="DI15" i="1" s="1"/>
  <c r="DJ15" i="1" s="1"/>
  <c r="DK15" i="1" s="1"/>
  <c r="DL15" i="1" s="1"/>
  <c r="DM15" i="1" s="1"/>
  <c r="DN15" i="1" s="1"/>
  <c r="DO15" i="1" s="1"/>
  <c r="DP15" i="1" s="1"/>
  <c r="DQ15" i="1" s="1"/>
  <c r="DR15" i="1" s="1"/>
  <c r="J22" i="17"/>
  <c r="C18" i="7"/>
  <c r="O32" i="7"/>
  <c r="P32" i="7"/>
  <c r="Q32" i="7"/>
  <c r="N32" i="7"/>
  <c r="C17" i="1"/>
  <c r="B54" i="15"/>
  <c r="B46" i="19" s="1"/>
  <c r="BN23" i="7" l="1"/>
  <c r="BO23" i="7"/>
  <c r="BP23" i="7"/>
  <c r="BQ23" i="7"/>
  <c r="BR23" i="7"/>
  <c r="BS23" i="7"/>
  <c r="BT23" i="7"/>
  <c r="BU23" i="7"/>
  <c r="BV23" i="7"/>
  <c r="BW23" i="7"/>
  <c r="BX23" i="7"/>
  <c r="BY23" i="7"/>
  <c r="BZ23" i="7"/>
  <c r="CA23" i="7"/>
  <c r="CB23" i="7"/>
  <c r="CC23" i="7"/>
  <c r="CD23" i="7"/>
  <c r="CE23" i="7"/>
  <c r="CF23" i="7"/>
  <c r="CG23" i="7"/>
  <c r="CH23" i="7"/>
  <c r="CI23" i="7"/>
  <c r="CJ23" i="7"/>
  <c r="CK23" i="7"/>
  <c r="CL23" i="7"/>
  <c r="CM23" i="7"/>
  <c r="CN23" i="7"/>
  <c r="CO23" i="7"/>
  <c r="CP23" i="7"/>
  <c r="CQ23" i="7"/>
  <c r="CR23" i="7"/>
  <c r="CS23" i="7"/>
  <c r="CT23" i="7"/>
  <c r="CU23" i="7"/>
  <c r="CV23" i="7"/>
  <c r="CW23" i="7"/>
  <c r="CX23" i="7"/>
  <c r="CY23" i="7"/>
  <c r="CZ23" i="7"/>
  <c r="DA23" i="7"/>
  <c r="DB23" i="7"/>
  <c r="DC23" i="7"/>
  <c r="DD23" i="7"/>
  <c r="DE23" i="7"/>
  <c r="DF23" i="7"/>
  <c r="DG23" i="7"/>
  <c r="DH23" i="7"/>
  <c r="DI23" i="7"/>
  <c r="DJ23" i="7"/>
  <c r="DK23" i="7"/>
  <c r="DL23" i="7"/>
  <c r="DM23" i="7"/>
  <c r="DN23" i="7"/>
  <c r="DO23" i="7"/>
  <c r="DP23" i="7"/>
  <c r="DQ23" i="7"/>
  <c r="DR23" i="7"/>
  <c r="BL23" i="7"/>
  <c r="BM23" i="7"/>
  <c r="BK23" i="7"/>
  <c r="O23" i="7"/>
  <c r="C19" i="1"/>
  <c r="O7" i="7"/>
  <c r="O18" i="7" s="1"/>
  <c r="C17" i="7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B27" i="1"/>
  <c r="C27" i="1"/>
  <c r="G18" i="7"/>
  <c r="H18" i="7"/>
  <c r="I18" i="7"/>
  <c r="J18" i="7"/>
  <c r="K18" i="7"/>
  <c r="L18" i="7"/>
  <c r="M18" i="7"/>
  <c r="N18" i="7"/>
  <c r="E18" i="7"/>
  <c r="F18" i="7"/>
  <c r="D18" i="7"/>
  <c r="C21" i="7"/>
  <c r="M18" i="1"/>
  <c r="N18" i="1"/>
  <c r="BW5" i="1" l="1"/>
  <c r="K39" i="19"/>
  <c r="J39" i="19"/>
  <c r="I39" i="19"/>
  <c r="H39" i="19"/>
  <c r="G39" i="19"/>
  <c r="F39" i="19"/>
  <c r="E39" i="19"/>
  <c r="D39" i="19"/>
  <c r="C39" i="19"/>
  <c r="B39" i="19"/>
  <c r="C42" i="15"/>
  <c r="C21" i="15"/>
  <c r="BN12" i="15"/>
  <c r="BO12" i="15"/>
  <c r="BP12" i="15"/>
  <c r="BQ12" i="15"/>
  <c r="BR12" i="15"/>
  <c r="BS12" i="15"/>
  <c r="BT12" i="15"/>
  <c r="BU12" i="15"/>
  <c r="BV12" i="15" s="1"/>
  <c r="BW12" i="15" s="1"/>
  <c r="BX12" i="15" s="1"/>
  <c r="BY12" i="15" s="1"/>
  <c r="BZ12" i="15" s="1"/>
  <c r="CA12" i="15" s="1"/>
  <c r="CB12" i="15" s="1"/>
  <c r="CC12" i="15" s="1"/>
  <c r="CD12" i="15" s="1"/>
  <c r="CE12" i="15" s="1"/>
  <c r="CF12" i="15" s="1"/>
  <c r="CG12" i="15" s="1"/>
  <c r="CH12" i="15" s="1"/>
  <c r="CI12" i="15" s="1"/>
  <c r="CJ12" i="15" s="1"/>
  <c r="CK12" i="15" s="1"/>
  <c r="CL12" i="15" s="1"/>
  <c r="CM12" i="15" s="1"/>
  <c r="CN12" i="15" s="1"/>
  <c r="CO12" i="15" s="1"/>
  <c r="CP12" i="15" s="1"/>
  <c r="CQ12" i="15" s="1"/>
  <c r="CR12" i="15" s="1"/>
  <c r="CS12" i="15" s="1"/>
  <c r="CT12" i="15" s="1"/>
  <c r="CU12" i="15" s="1"/>
  <c r="CV12" i="15" s="1"/>
  <c r="CW12" i="15" s="1"/>
  <c r="CX12" i="15" s="1"/>
  <c r="CY12" i="15" s="1"/>
  <c r="CZ12" i="15" s="1"/>
  <c r="DA12" i="15" s="1"/>
  <c r="DB12" i="15" s="1"/>
  <c r="DC12" i="15" s="1"/>
  <c r="DD12" i="15" s="1"/>
  <c r="DE12" i="15" s="1"/>
  <c r="DF12" i="15" s="1"/>
  <c r="DG12" i="15" s="1"/>
  <c r="DH12" i="15" s="1"/>
  <c r="DI12" i="15" s="1"/>
  <c r="DJ12" i="15" s="1"/>
  <c r="DK12" i="15" s="1"/>
  <c r="DL12" i="15" s="1"/>
  <c r="DM12" i="15" s="1"/>
  <c r="DN12" i="15" s="1"/>
  <c r="DO12" i="15" s="1"/>
  <c r="DP12" i="15" s="1"/>
  <c r="DQ12" i="15" s="1"/>
  <c r="DR12" i="15" s="1"/>
  <c r="DS12" i="15" s="1"/>
  <c r="BL12" i="15"/>
  <c r="BM12" i="15" s="1"/>
  <c r="BK12" i="15"/>
  <c r="D44" i="19"/>
  <c r="E44" i="19"/>
  <c r="F44" i="19"/>
  <c r="G44" i="19"/>
  <c r="H44" i="19"/>
  <c r="I44" i="19"/>
  <c r="J44" i="19"/>
  <c r="K44" i="19"/>
  <c r="C44" i="19"/>
  <c r="B42" i="19"/>
  <c r="B44" i="19"/>
  <c r="C22" i="19"/>
  <c r="O5" i="1"/>
  <c r="BF43" i="9"/>
  <c r="AH43" i="9"/>
  <c r="AI43" i="9"/>
  <c r="AJ43" i="9"/>
  <c r="AK43" i="9"/>
  <c r="AL43" i="9"/>
  <c r="AM43" i="9"/>
  <c r="AN43" i="9"/>
  <c r="AO43" i="9"/>
  <c r="AP43" i="9"/>
  <c r="AQ43" i="9"/>
  <c r="AR43" i="9"/>
  <c r="AS43" i="9"/>
  <c r="AT43" i="9"/>
  <c r="AU43" i="9"/>
  <c r="AV43" i="9"/>
  <c r="AW43" i="9"/>
  <c r="AX43" i="9"/>
  <c r="AY43" i="9"/>
  <c r="AZ43" i="9"/>
  <c r="BA43" i="9"/>
  <c r="BB43" i="9"/>
  <c r="BC43" i="9"/>
  <c r="BD43" i="9"/>
  <c r="BE43" i="9"/>
  <c r="BG43" i="9"/>
  <c r="BH43" i="9"/>
  <c r="BI43" i="9"/>
  <c r="BJ43" i="9"/>
  <c r="BK43" i="9"/>
  <c r="BL43" i="9"/>
  <c r="BM43" i="9"/>
  <c r="BN43" i="9"/>
  <c r="BO43" i="9"/>
  <c r="BP43" i="9"/>
  <c r="BQ43" i="9"/>
  <c r="BR43" i="9"/>
  <c r="BS43" i="9"/>
  <c r="BT43" i="9"/>
  <c r="BU43" i="9"/>
  <c r="BV43" i="9"/>
  <c r="BW43" i="9"/>
  <c r="BX43" i="9"/>
  <c r="BY43" i="9"/>
  <c r="BZ43" i="9"/>
  <c r="CA43" i="9"/>
  <c r="CB43" i="9"/>
  <c r="CC43" i="9"/>
  <c r="CD43" i="9"/>
  <c r="CE43" i="9"/>
  <c r="CF43" i="9"/>
  <c r="CG43" i="9"/>
  <c r="CH43" i="9"/>
  <c r="CI43" i="9"/>
  <c r="CJ43" i="9"/>
  <c r="CK43" i="9"/>
  <c r="CL43" i="9"/>
  <c r="CM43" i="9"/>
  <c r="CN43" i="9"/>
  <c r="CO43" i="9"/>
  <c r="CP43" i="9"/>
  <c r="CQ43" i="9"/>
  <c r="CR43" i="9"/>
  <c r="CS43" i="9"/>
  <c r="CT43" i="9"/>
  <c r="CU43" i="9"/>
  <c r="CV43" i="9"/>
  <c r="CW43" i="9"/>
  <c r="CX43" i="9"/>
  <c r="CY43" i="9"/>
  <c r="CZ43" i="9"/>
  <c r="DA43" i="9"/>
  <c r="DB43" i="9"/>
  <c r="DC43" i="9"/>
  <c r="DD43" i="9"/>
  <c r="DE43" i="9"/>
  <c r="DF43" i="9"/>
  <c r="DG43" i="9"/>
  <c r="DH43" i="9"/>
  <c r="DI43" i="9"/>
  <c r="DJ43" i="9"/>
  <c r="DK43" i="9"/>
  <c r="DL43" i="9"/>
  <c r="DM43" i="9"/>
  <c r="DN43" i="9"/>
  <c r="DO43" i="9"/>
  <c r="DP43" i="9"/>
  <c r="DQ43" i="9"/>
  <c r="DR43" i="9"/>
  <c r="AH46" i="9"/>
  <c r="AI46" i="9"/>
  <c r="AJ46" i="9"/>
  <c r="AK46" i="9"/>
  <c r="AL46" i="9"/>
  <c r="AM46" i="9"/>
  <c r="AN46" i="9"/>
  <c r="AO46" i="9"/>
  <c r="AP46" i="9"/>
  <c r="AQ46" i="9"/>
  <c r="AR46" i="9"/>
  <c r="AS46" i="9"/>
  <c r="AT46" i="9"/>
  <c r="AU46" i="9"/>
  <c r="AV46" i="9"/>
  <c r="AW46" i="9"/>
  <c r="AX46" i="9"/>
  <c r="AY46" i="9"/>
  <c r="AZ46" i="9"/>
  <c r="BA46" i="9"/>
  <c r="BB46" i="9"/>
  <c r="BC46" i="9"/>
  <c r="BD46" i="9"/>
  <c r="BE46" i="9"/>
  <c r="BF46" i="9"/>
  <c r="BG46" i="9"/>
  <c r="BH46" i="9"/>
  <c r="BI46" i="9"/>
  <c r="BJ46" i="9"/>
  <c r="BK46" i="9"/>
  <c r="BL46" i="9"/>
  <c r="BM46" i="9"/>
  <c r="BN46" i="9"/>
  <c r="BO46" i="9"/>
  <c r="BP46" i="9"/>
  <c r="BQ46" i="9"/>
  <c r="BR46" i="9"/>
  <c r="BS46" i="9"/>
  <c r="BT46" i="9"/>
  <c r="BU46" i="9"/>
  <c r="BV46" i="9"/>
  <c r="BW46" i="9"/>
  <c r="BX46" i="9"/>
  <c r="BY46" i="9"/>
  <c r="BZ46" i="9"/>
  <c r="CA46" i="9"/>
  <c r="CB46" i="9"/>
  <c r="CC46" i="9"/>
  <c r="CD46" i="9"/>
  <c r="CE46" i="9"/>
  <c r="CF46" i="9"/>
  <c r="CG46" i="9"/>
  <c r="CH46" i="9"/>
  <c r="CI46" i="9"/>
  <c r="CJ46" i="9"/>
  <c r="CK46" i="9"/>
  <c r="CL46" i="9"/>
  <c r="CM46" i="9"/>
  <c r="CN46" i="9"/>
  <c r="CO46" i="9"/>
  <c r="CP46" i="9"/>
  <c r="CQ46" i="9"/>
  <c r="CR46" i="9"/>
  <c r="CS46" i="9"/>
  <c r="CT46" i="9"/>
  <c r="CU46" i="9"/>
  <c r="CV46" i="9"/>
  <c r="CW46" i="9"/>
  <c r="CX46" i="9"/>
  <c r="CY46" i="9"/>
  <c r="CZ46" i="9"/>
  <c r="DA46" i="9"/>
  <c r="DB46" i="9"/>
  <c r="DC46" i="9"/>
  <c r="DD46" i="9"/>
  <c r="DE46" i="9"/>
  <c r="DF46" i="9"/>
  <c r="DG46" i="9"/>
  <c r="DH46" i="9"/>
  <c r="DI46" i="9"/>
  <c r="DJ46" i="9"/>
  <c r="DK46" i="9"/>
  <c r="DL46" i="9"/>
  <c r="DM46" i="9"/>
  <c r="DN46" i="9"/>
  <c r="DO46" i="9"/>
  <c r="DP46" i="9"/>
  <c r="DQ46" i="9"/>
  <c r="DR46" i="9"/>
  <c r="AH50" i="9"/>
  <c r="AI50" i="9"/>
  <c r="AJ50" i="9"/>
  <c r="AK50" i="9"/>
  <c r="AL50" i="9"/>
  <c r="AM50" i="9"/>
  <c r="AN50" i="9"/>
  <c r="AO50" i="9"/>
  <c r="AP50" i="9"/>
  <c r="AQ50" i="9"/>
  <c r="AR50" i="9"/>
  <c r="AS50" i="9"/>
  <c r="AT50" i="9"/>
  <c r="AU50" i="9"/>
  <c r="AV50" i="9"/>
  <c r="AW50" i="9"/>
  <c r="AX50" i="9"/>
  <c r="AY50" i="9"/>
  <c r="AZ50" i="9"/>
  <c r="BA50" i="9"/>
  <c r="BB50" i="9"/>
  <c r="BC50" i="9"/>
  <c r="BD50" i="9"/>
  <c r="BE50" i="9"/>
  <c r="BF50" i="9"/>
  <c r="BG50" i="9"/>
  <c r="BH50" i="9"/>
  <c r="BI50" i="9"/>
  <c r="BJ50" i="9"/>
  <c r="BK50" i="9"/>
  <c r="BL50" i="9"/>
  <c r="BM50" i="9"/>
  <c r="BN50" i="9"/>
  <c r="BO50" i="9"/>
  <c r="BP50" i="9"/>
  <c r="BQ50" i="9"/>
  <c r="BR50" i="9"/>
  <c r="BS50" i="9"/>
  <c r="BT50" i="9"/>
  <c r="BU50" i="9"/>
  <c r="BV50" i="9"/>
  <c r="BW50" i="9"/>
  <c r="BX50" i="9"/>
  <c r="BY50" i="9"/>
  <c r="BZ50" i="9"/>
  <c r="CA50" i="9"/>
  <c r="CB50" i="9"/>
  <c r="CC50" i="9"/>
  <c r="CD50" i="9"/>
  <c r="CE50" i="9"/>
  <c r="CF50" i="9"/>
  <c r="CG50" i="9"/>
  <c r="CH50" i="9"/>
  <c r="CI50" i="9"/>
  <c r="CJ50" i="9"/>
  <c r="CK50" i="9"/>
  <c r="CL50" i="9"/>
  <c r="CM50" i="9"/>
  <c r="CN50" i="9"/>
  <c r="CO50" i="9"/>
  <c r="CP50" i="9"/>
  <c r="CQ50" i="9"/>
  <c r="CR50" i="9"/>
  <c r="CS50" i="9"/>
  <c r="CT50" i="9"/>
  <c r="CU50" i="9"/>
  <c r="CV50" i="9"/>
  <c r="CW50" i="9"/>
  <c r="CX50" i="9"/>
  <c r="CY50" i="9"/>
  <c r="CZ50" i="9"/>
  <c r="DA50" i="9"/>
  <c r="DB50" i="9"/>
  <c r="DC50" i="9"/>
  <c r="DD50" i="9"/>
  <c r="DE50" i="9"/>
  <c r="DF50" i="9"/>
  <c r="DG50" i="9"/>
  <c r="DH50" i="9"/>
  <c r="DI50" i="9"/>
  <c r="DJ50" i="9"/>
  <c r="DK50" i="9"/>
  <c r="DL50" i="9"/>
  <c r="DM50" i="9"/>
  <c r="DN50" i="9"/>
  <c r="DO50" i="9"/>
  <c r="DP50" i="9"/>
  <c r="DQ50" i="9"/>
  <c r="DR50" i="9"/>
  <c r="AH51" i="9"/>
  <c r="AI51" i="9"/>
  <c r="AJ51" i="9"/>
  <c r="AK51" i="9"/>
  <c r="AL51" i="9"/>
  <c r="AM51" i="9"/>
  <c r="AN51" i="9"/>
  <c r="AO51" i="9"/>
  <c r="AP51" i="9"/>
  <c r="AQ51" i="9"/>
  <c r="AR51" i="9"/>
  <c r="AS51" i="9"/>
  <c r="AT51" i="9"/>
  <c r="AU51" i="9"/>
  <c r="AV51" i="9"/>
  <c r="AW51" i="9"/>
  <c r="AX51" i="9"/>
  <c r="AY51" i="9"/>
  <c r="AZ51" i="9"/>
  <c r="BA51" i="9"/>
  <c r="BB51" i="9"/>
  <c r="BC51" i="9"/>
  <c r="BD51" i="9"/>
  <c r="BE51" i="9"/>
  <c r="BF51" i="9"/>
  <c r="BG51" i="9"/>
  <c r="BH51" i="9"/>
  <c r="BI51" i="9"/>
  <c r="BJ51" i="9"/>
  <c r="BK51" i="9"/>
  <c r="BL51" i="9"/>
  <c r="BM51" i="9"/>
  <c r="BN51" i="9"/>
  <c r="BO51" i="9"/>
  <c r="BP51" i="9"/>
  <c r="BQ51" i="9"/>
  <c r="BR51" i="9"/>
  <c r="BS51" i="9"/>
  <c r="BT51" i="9"/>
  <c r="BU51" i="9"/>
  <c r="BV51" i="9"/>
  <c r="BW51" i="9"/>
  <c r="BX51" i="9"/>
  <c r="BY51" i="9"/>
  <c r="BZ51" i="9"/>
  <c r="CA51" i="9"/>
  <c r="CB51" i="9"/>
  <c r="CC51" i="9"/>
  <c r="CD51" i="9"/>
  <c r="CE51" i="9"/>
  <c r="CF51" i="9"/>
  <c r="CG51" i="9"/>
  <c r="CH51" i="9"/>
  <c r="CI51" i="9"/>
  <c r="CJ51" i="9"/>
  <c r="CK51" i="9"/>
  <c r="CL51" i="9"/>
  <c r="CM51" i="9"/>
  <c r="CN51" i="9"/>
  <c r="CO51" i="9"/>
  <c r="CP51" i="9"/>
  <c r="CQ51" i="9"/>
  <c r="CR51" i="9"/>
  <c r="CS51" i="9"/>
  <c r="CT51" i="9"/>
  <c r="CU51" i="9"/>
  <c r="CV51" i="9"/>
  <c r="CW51" i="9"/>
  <c r="CX51" i="9"/>
  <c r="CY51" i="9"/>
  <c r="CZ51" i="9"/>
  <c r="DA51" i="9"/>
  <c r="DB51" i="9"/>
  <c r="DC51" i="9"/>
  <c r="DD51" i="9"/>
  <c r="DE51" i="9"/>
  <c r="DF51" i="9"/>
  <c r="DG51" i="9"/>
  <c r="DH51" i="9"/>
  <c r="DI51" i="9"/>
  <c r="DJ51" i="9"/>
  <c r="DK51" i="9"/>
  <c r="DL51" i="9"/>
  <c r="DM51" i="9"/>
  <c r="DN51" i="9"/>
  <c r="DO51" i="9"/>
  <c r="DP51" i="9"/>
  <c r="DQ51" i="9"/>
  <c r="DR51" i="9"/>
  <c r="U43" i="9"/>
  <c r="V43" i="9"/>
  <c r="W43" i="9"/>
  <c r="X43" i="9"/>
  <c r="Y43" i="9"/>
  <c r="Z43" i="9"/>
  <c r="AA43" i="9"/>
  <c r="AB43" i="9"/>
  <c r="AC43" i="9"/>
  <c r="AD43" i="9"/>
  <c r="AE43" i="9"/>
  <c r="AF43" i="9"/>
  <c r="AG43" i="9"/>
  <c r="U46" i="9"/>
  <c r="V46" i="9"/>
  <c r="W46" i="9"/>
  <c r="X46" i="9"/>
  <c r="Y46" i="9"/>
  <c r="Z46" i="9"/>
  <c r="AA46" i="9"/>
  <c r="AB46" i="9"/>
  <c r="AC46" i="9"/>
  <c r="AD46" i="9"/>
  <c r="AE46" i="9"/>
  <c r="AF46" i="9"/>
  <c r="AG46" i="9"/>
  <c r="U50" i="9"/>
  <c r="V50" i="9"/>
  <c r="W50" i="9"/>
  <c r="X50" i="9"/>
  <c r="Y50" i="9"/>
  <c r="Z50" i="9"/>
  <c r="AA50" i="9"/>
  <c r="AB50" i="9"/>
  <c r="AC50" i="9"/>
  <c r="AD50" i="9"/>
  <c r="AE50" i="9"/>
  <c r="AF50" i="9"/>
  <c r="AG50" i="9"/>
  <c r="U51" i="9"/>
  <c r="V51" i="9"/>
  <c r="W51" i="9"/>
  <c r="X51" i="9"/>
  <c r="Y51" i="9"/>
  <c r="Z51" i="9"/>
  <c r="AA51" i="9"/>
  <c r="AB51" i="9"/>
  <c r="AC51" i="9"/>
  <c r="AD51" i="9"/>
  <c r="AE51" i="9"/>
  <c r="AF51" i="9"/>
  <c r="AG51" i="9"/>
  <c r="P43" i="9"/>
  <c r="Q43" i="9"/>
  <c r="R43" i="9"/>
  <c r="S43" i="9"/>
  <c r="T43" i="9"/>
  <c r="P46" i="9"/>
  <c r="Q46" i="9"/>
  <c r="R46" i="9"/>
  <c r="S46" i="9"/>
  <c r="T46" i="9"/>
  <c r="P50" i="9"/>
  <c r="Q50" i="9"/>
  <c r="R50" i="9"/>
  <c r="S50" i="9"/>
  <c r="T50" i="9"/>
  <c r="P51" i="9"/>
  <c r="Q51" i="9"/>
  <c r="R51" i="9"/>
  <c r="S51" i="9"/>
  <c r="T51" i="9"/>
  <c r="O43" i="9"/>
  <c r="M43" i="9"/>
  <c r="N43" i="9"/>
  <c r="M46" i="9"/>
  <c r="N46" i="9"/>
  <c r="O46" i="9"/>
  <c r="M50" i="9"/>
  <c r="N50" i="9"/>
  <c r="O50" i="9"/>
  <c r="M51" i="9"/>
  <c r="N51" i="9"/>
  <c r="O51" i="9"/>
  <c r="L43" i="9"/>
  <c r="L44" i="9"/>
  <c r="L51" i="9"/>
  <c r="L50" i="9"/>
  <c r="L46" i="9"/>
  <c r="L42" i="9"/>
  <c r="M42" i="9" s="1"/>
  <c r="N42" i="9" s="1"/>
  <c r="L41" i="9"/>
  <c r="M41" i="9" s="1"/>
  <c r="N41" i="9" s="1"/>
  <c r="O41" i="9" s="1"/>
  <c r="P41" i="9" s="1"/>
  <c r="Q41" i="9" s="1"/>
  <c r="R41" i="9" s="1"/>
  <c r="S41" i="9" s="1"/>
  <c r="T41" i="9" s="1"/>
  <c r="U41" i="9" s="1"/>
  <c r="V41" i="9" s="1"/>
  <c r="W41" i="9" s="1"/>
  <c r="X41" i="9" s="1"/>
  <c r="AY73" i="9"/>
  <c r="CX22" i="7"/>
  <c r="X22" i="7"/>
  <c r="Y22" i="7"/>
  <c r="Z22" i="7"/>
  <c r="AA22" i="7"/>
  <c r="AB22" i="7"/>
  <c r="AC22" i="7"/>
  <c r="AD22" i="7"/>
  <c r="AE22" i="7"/>
  <c r="AF22" i="7"/>
  <c r="AG22" i="7"/>
  <c r="AH22" i="7"/>
  <c r="AI22" i="7"/>
  <c r="AJ22" i="7"/>
  <c r="AK22" i="7"/>
  <c r="AL22" i="7"/>
  <c r="AM22" i="7"/>
  <c r="AN22" i="7"/>
  <c r="AO22" i="7"/>
  <c r="AP22" i="7"/>
  <c r="AQ22" i="7"/>
  <c r="AR22" i="7"/>
  <c r="AS22" i="7"/>
  <c r="AT22" i="7"/>
  <c r="AU22" i="7"/>
  <c r="AV22" i="7"/>
  <c r="AW22" i="7"/>
  <c r="AX22" i="7"/>
  <c r="AY22" i="7"/>
  <c r="AZ22" i="7"/>
  <c r="BA22" i="7"/>
  <c r="BB22" i="7"/>
  <c r="BC22" i="7"/>
  <c r="BD22" i="7"/>
  <c r="BE22" i="7"/>
  <c r="BF22" i="7"/>
  <c r="BG22" i="7"/>
  <c r="BH22" i="7"/>
  <c r="BI22" i="7"/>
  <c r="BJ22" i="7"/>
  <c r="BK22" i="7"/>
  <c r="BL22" i="7"/>
  <c r="BM22" i="7"/>
  <c r="BN22" i="7"/>
  <c r="BO22" i="7"/>
  <c r="BP22" i="7"/>
  <c r="BQ22" i="7"/>
  <c r="BR22" i="7"/>
  <c r="BS22" i="7"/>
  <c r="BT22" i="7"/>
  <c r="BU22" i="7"/>
  <c r="BV22" i="7"/>
  <c r="BW22" i="7"/>
  <c r="BX22" i="7"/>
  <c r="BY22" i="7"/>
  <c r="BZ22" i="7"/>
  <c r="CA22" i="7"/>
  <c r="CB22" i="7"/>
  <c r="CC22" i="7"/>
  <c r="CD22" i="7"/>
  <c r="CE22" i="7"/>
  <c r="CF22" i="7"/>
  <c r="CG22" i="7"/>
  <c r="CH22" i="7"/>
  <c r="CI22" i="7"/>
  <c r="CJ22" i="7"/>
  <c r="CK22" i="7"/>
  <c r="CL22" i="7"/>
  <c r="CM22" i="7"/>
  <c r="CN22" i="7"/>
  <c r="CO22" i="7"/>
  <c r="CP22" i="7"/>
  <c r="CQ22" i="7"/>
  <c r="CR22" i="7"/>
  <c r="CS22" i="7"/>
  <c r="CT22" i="7"/>
  <c r="CU22" i="7"/>
  <c r="CV22" i="7"/>
  <c r="CW22" i="7"/>
  <c r="CY22" i="7"/>
  <c r="CZ22" i="7"/>
  <c r="DA22" i="7"/>
  <c r="DB22" i="7"/>
  <c r="DC22" i="7"/>
  <c r="DD22" i="7"/>
  <c r="DE22" i="7"/>
  <c r="DF22" i="7"/>
  <c r="DG22" i="7"/>
  <c r="DH22" i="7"/>
  <c r="DI22" i="7"/>
  <c r="DJ22" i="7"/>
  <c r="DK22" i="7"/>
  <c r="DL22" i="7"/>
  <c r="DM22" i="7"/>
  <c r="DN22" i="7"/>
  <c r="DO22" i="7"/>
  <c r="DP22" i="7"/>
  <c r="DQ22" i="7"/>
  <c r="DR22" i="7"/>
  <c r="U22" i="7"/>
  <c r="V22" i="7"/>
  <c r="W22" i="7"/>
  <c r="R22" i="7"/>
  <c r="S22" i="7"/>
  <c r="T22" i="7"/>
  <c r="O22" i="7"/>
  <c r="Q22" i="7"/>
  <c r="E42" i="19"/>
  <c r="F42" i="19"/>
  <c r="G42" i="19"/>
  <c r="H42" i="19"/>
  <c r="I42" i="19"/>
  <c r="J42" i="19"/>
  <c r="K42" i="19"/>
  <c r="D42" i="19"/>
  <c r="A6" i="15"/>
  <c r="C40" i="15" s="1"/>
  <c r="A7" i="15"/>
  <c r="A8" i="15"/>
  <c r="C20" i="19"/>
  <c r="C14" i="19"/>
  <c r="C15" i="19"/>
  <c r="C16" i="19"/>
  <c r="C17" i="19"/>
  <c r="C18" i="19"/>
  <c r="C19" i="19"/>
  <c r="E32" i="17"/>
  <c r="C42" i="19" s="1"/>
  <c r="D5" i="15"/>
  <c r="D27" i="15" s="1"/>
  <c r="E7" i="9"/>
  <c r="H7" i="9" s="1"/>
  <c r="AM30" i="7"/>
  <c r="AN30" i="7"/>
  <c r="AO30" i="7"/>
  <c r="AP30" i="7"/>
  <c r="AQ30" i="7"/>
  <c r="AR30" i="7"/>
  <c r="AS30" i="7"/>
  <c r="AT30" i="7"/>
  <c r="AU30" i="7"/>
  <c r="AV30" i="7"/>
  <c r="AW30" i="7"/>
  <c r="AY30" i="7"/>
  <c r="AZ30" i="7"/>
  <c r="BA30" i="7"/>
  <c r="BB30" i="7"/>
  <c r="BC30" i="7"/>
  <c r="BD30" i="7"/>
  <c r="BE30" i="7"/>
  <c r="BF30" i="7"/>
  <c r="BG30" i="7"/>
  <c r="BH30" i="7"/>
  <c r="BI30" i="7"/>
  <c r="BK30" i="7"/>
  <c r="BL30" i="7"/>
  <c r="BM30" i="7"/>
  <c r="BN30" i="7"/>
  <c r="BO30" i="7"/>
  <c r="BP30" i="7"/>
  <c r="BQ30" i="7"/>
  <c r="BR30" i="7"/>
  <c r="BS30" i="7"/>
  <c r="BT30" i="7"/>
  <c r="BU30" i="7"/>
  <c r="BW30" i="7"/>
  <c r="BX30" i="7"/>
  <c r="BY30" i="7"/>
  <c r="BZ30" i="7"/>
  <c r="CA30" i="7"/>
  <c r="CB30" i="7"/>
  <c r="CC30" i="7"/>
  <c r="CD30" i="7"/>
  <c r="CE30" i="7"/>
  <c r="CF30" i="7"/>
  <c r="CG30" i="7"/>
  <c r="CI30" i="7"/>
  <c r="CJ30" i="7"/>
  <c r="CK30" i="7"/>
  <c r="CL30" i="7"/>
  <c r="CM30" i="7"/>
  <c r="CN30" i="7"/>
  <c r="CO30" i="7"/>
  <c r="CP30" i="7"/>
  <c r="CQ30" i="7"/>
  <c r="CR30" i="7"/>
  <c r="CS30" i="7"/>
  <c r="CU30" i="7"/>
  <c r="CV30" i="7"/>
  <c r="CW30" i="7"/>
  <c r="CX30" i="7"/>
  <c r="CY30" i="7"/>
  <c r="CZ30" i="7"/>
  <c r="DA30" i="7"/>
  <c r="DB30" i="7"/>
  <c r="DC30" i="7"/>
  <c r="DD30" i="7"/>
  <c r="DE30" i="7"/>
  <c r="DG30" i="7"/>
  <c r="DH30" i="7"/>
  <c r="DI30" i="7"/>
  <c r="DJ30" i="7"/>
  <c r="DK30" i="7"/>
  <c r="DL30" i="7"/>
  <c r="DM30" i="7"/>
  <c r="DN30" i="7"/>
  <c r="DO30" i="7"/>
  <c r="DP30" i="7"/>
  <c r="DQ30" i="7"/>
  <c r="AM31" i="7"/>
  <c r="AN31" i="7"/>
  <c r="AO31" i="7"/>
  <c r="AP31" i="7"/>
  <c r="AQ31" i="7"/>
  <c r="AR31" i="7"/>
  <c r="AS31" i="7"/>
  <c r="AT31" i="7"/>
  <c r="AU31" i="7"/>
  <c r="AV31" i="7"/>
  <c r="AW31" i="7"/>
  <c r="AY31" i="7"/>
  <c r="AZ31" i="7"/>
  <c r="BA31" i="7"/>
  <c r="BB31" i="7"/>
  <c r="BC31" i="7"/>
  <c r="BD31" i="7"/>
  <c r="BE31" i="7"/>
  <c r="BF31" i="7"/>
  <c r="BG31" i="7"/>
  <c r="BH31" i="7"/>
  <c r="BI31" i="7"/>
  <c r="BK31" i="7"/>
  <c r="BL31" i="7"/>
  <c r="BM31" i="7"/>
  <c r="BN31" i="7"/>
  <c r="BO31" i="7"/>
  <c r="BP31" i="7"/>
  <c r="BQ31" i="7"/>
  <c r="BR31" i="7"/>
  <c r="BS31" i="7"/>
  <c r="BT31" i="7"/>
  <c r="BU31" i="7"/>
  <c r="BW31" i="7"/>
  <c r="BX31" i="7"/>
  <c r="BY31" i="7"/>
  <c r="BZ31" i="7"/>
  <c r="CA31" i="7"/>
  <c r="CB31" i="7"/>
  <c r="CC31" i="7"/>
  <c r="CD31" i="7"/>
  <c r="CE31" i="7"/>
  <c r="CF31" i="7"/>
  <c r="CG31" i="7"/>
  <c r="CI31" i="7"/>
  <c r="CJ31" i="7"/>
  <c r="CK31" i="7"/>
  <c r="CL31" i="7"/>
  <c r="CM31" i="7"/>
  <c r="CN31" i="7"/>
  <c r="CO31" i="7"/>
  <c r="CP31" i="7"/>
  <c r="CQ31" i="7"/>
  <c r="CR31" i="7"/>
  <c r="CS31" i="7"/>
  <c r="CU31" i="7"/>
  <c r="CV31" i="7"/>
  <c r="CW31" i="7"/>
  <c r="CX31" i="7"/>
  <c r="CY31" i="7"/>
  <c r="CZ31" i="7"/>
  <c r="DA31" i="7"/>
  <c r="DB31" i="7"/>
  <c r="DC31" i="7"/>
  <c r="DD31" i="7"/>
  <c r="DE31" i="7"/>
  <c r="DG31" i="7"/>
  <c r="DH31" i="7"/>
  <c r="DI31" i="7"/>
  <c r="DJ31" i="7"/>
  <c r="DK31" i="7"/>
  <c r="DL31" i="7"/>
  <c r="DM31" i="7"/>
  <c r="DN31" i="7"/>
  <c r="DO31" i="7"/>
  <c r="DP31" i="7"/>
  <c r="DQ31" i="7"/>
  <c r="AA30" i="7"/>
  <c r="AB30" i="7"/>
  <c r="AC30" i="7"/>
  <c r="AD30" i="7"/>
  <c r="AE30" i="7"/>
  <c r="AF30" i="7"/>
  <c r="AG30" i="7"/>
  <c r="AH30" i="7"/>
  <c r="AI30" i="7"/>
  <c r="AJ30" i="7"/>
  <c r="AK30" i="7"/>
  <c r="AA31" i="7"/>
  <c r="AB31" i="7"/>
  <c r="AC31" i="7"/>
  <c r="AD31" i="7"/>
  <c r="AE31" i="7"/>
  <c r="AF31" i="7"/>
  <c r="AG31" i="7"/>
  <c r="AH31" i="7"/>
  <c r="AI31" i="7"/>
  <c r="AJ31" i="7"/>
  <c r="AK31" i="7"/>
  <c r="O30" i="7"/>
  <c r="P30" i="7"/>
  <c r="Q30" i="7"/>
  <c r="R30" i="7"/>
  <c r="S30" i="7"/>
  <c r="T30" i="7"/>
  <c r="U30" i="7"/>
  <c r="V30" i="7"/>
  <c r="W30" i="7"/>
  <c r="X30" i="7"/>
  <c r="Y30" i="7"/>
  <c r="O31" i="7"/>
  <c r="P31" i="7"/>
  <c r="Q31" i="7"/>
  <c r="R31" i="7"/>
  <c r="S31" i="7"/>
  <c r="T31" i="7"/>
  <c r="U31" i="7"/>
  <c r="V31" i="7"/>
  <c r="W31" i="7"/>
  <c r="X31" i="7"/>
  <c r="Y31" i="7"/>
  <c r="D30" i="7"/>
  <c r="E30" i="7"/>
  <c r="F30" i="7"/>
  <c r="G30" i="7"/>
  <c r="H30" i="7"/>
  <c r="I30" i="7"/>
  <c r="J30" i="7"/>
  <c r="K30" i="7"/>
  <c r="L30" i="7"/>
  <c r="M30" i="7"/>
  <c r="D31" i="7"/>
  <c r="E31" i="7"/>
  <c r="F31" i="7"/>
  <c r="G31" i="7"/>
  <c r="H31" i="7"/>
  <c r="I31" i="7"/>
  <c r="J31" i="7"/>
  <c r="K31" i="7"/>
  <c r="L31" i="7"/>
  <c r="M31" i="7"/>
  <c r="K45" i="9"/>
  <c r="BA69" i="9"/>
  <c r="BB69" i="9"/>
  <c r="BC69" i="9"/>
  <c r="BD69" i="9"/>
  <c r="BE69" i="9"/>
  <c r="BF69" i="9"/>
  <c r="BG69" i="9"/>
  <c r="BH69" i="9"/>
  <c r="BI69" i="9"/>
  <c r="BJ69" i="9"/>
  <c r="BK69" i="9"/>
  <c r="BL69" i="9"/>
  <c r="BM69" i="9"/>
  <c r="BN69" i="9"/>
  <c r="BO69" i="9"/>
  <c r="BP69" i="9"/>
  <c r="BQ69" i="9"/>
  <c r="BR69" i="9"/>
  <c r="BS69" i="9"/>
  <c r="BT69" i="9"/>
  <c r="BU69" i="9"/>
  <c r="BV69" i="9"/>
  <c r="BW69" i="9"/>
  <c r="BX69" i="9"/>
  <c r="BY69" i="9"/>
  <c r="BZ69" i="9"/>
  <c r="CA69" i="9"/>
  <c r="CB69" i="9"/>
  <c r="CC69" i="9"/>
  <c r="CD69" i="9"/>
  <c r="CE69" i="9"/>
  <c r="CF69" i="9"/>
  <c r="CG69" i="9"/>
  <c r="CH69" i="9"/>
  <c r="CI69" i="9"/>
  <c r="CJ69" i="9"/>
  <c r="CK69" i="9"/>
  <c r="CL69" i="9"/>
  <c r="CM69" i="9"/>
  <c r="CN69" i="9"/>
  <c r="CO69" i="9"/>
  <c r="CP69" i="9"/>
  <c r="CQ69" i="9"/>
  <c r="CR69" i="9"/>
  <c r="CS69" i="9"/>
  <c r="CT69" i="9"/>
  <c r="CU69" i="9"/>
  <c r="CV69" i="9"/>
  <c r="CW69" i="9"/>
  <c r="CX69" i="9"/>
  <c r="CY69" i="9"/>
  <c r="CZ69" i="9"/>
  <c r="DA69" i="9"/>
  <c r="DB69" i="9"/>
  <c r="DC69" i="9"/>
  <c r="DD69" i="9"/>
  <c r="DE69" i="9"/>
  <c r="DF69" i="9"/>
  <c r="DG69" i="9"/>
  <c r="DH69" i="9"/>
  <c r="DI69" i="9"/>
  <c r="DJ69" i="9"/>
  <c r="DK69" i="9"/>
  <c r="DL69" i="9"/>
  <c r="DM69" i="9"/>
  <c r="DN69" i="9"/>
  <c r="DO69" i="9"/>
  <c r="DP69" i="9"/>
  <c r="DQ69" i="9"/>
  <c r="DR69" i="9"/>
  <c r="BA70" i="9"/>
  <c r="BB70" i="9"/>
  <c r="BC70" i="9"/>
  <c r="BD70" i="9"/>
  <c r="BE70" i="9"/>
  <c r="BF70" i="9"/>
  <c r="BG70" i="9"/>
  <c r="BH70" i="9"/>
  <c r="BI70" i="9"/>
  <c r="BJ70" i="9"/>
  <c r="BK70" i="9"/>
  <c r="BL70" i="9"/>
  <c r="BM70" i="9"/>
  <c r="BN70" i="9"/>
  <c r="BO70" i="9"/>
  <c r="BP70" i="9"/>
  <c r="BQ70" i="9"/>
  <c r="BR70" i="9"/>
  <c r="BS70" i="9"/>
  <c r="BT70" i="9"/>
  <c r="BU70" i="9"/>
  <c r="BV70" i="9"/>
  <c r="BW70" i="9"/>
  <c r="BX70" i="9"/>
  <c r="BY70" i="9"/>
  <c r="BZ70" i="9"/>
  <c r="CA70" i="9"/>
  <c r="CB70" i="9"/>
  <c r="CC70" i="9"/>
  <c r="CD70" i="9"/>
  <c r="CE70" i="9"/>
  <c r="CF70" i="9"/>
  <c r="CG70" i="9"/>
  <c r="CH70" i="9"/>
  <c r="CI70" i="9"/>
  <c r="CJ70" i="9"/>
  <c r="CK70" i="9"/>
  <c r="CL70" i="9"/>
  <c r="CM70" i="9"/>
  <c r="CN70" i="9"/>
  <c r="CO70" i="9"/>
  <c r="CP70" i="9"/>
  <c r="CQ70" i="9"/>
  <c r="CR70" i="9"/>
  <c r="CS70" i="9"/>
  <c r="CT70" i="9"/>
  <c r="CU70" i="9"/>
  <c r="CV70" i="9"/>
  <c r="CW70" i="9"/>
  <c r="CX70" i="9"/>
  <c r="CY70" i="9"/>
  <c r="CZ70" i="9"/>
  <c r="DA70" i="9"/>
  <c r="DB70" i="9"/>
  <c r="DC70" i="9"/>
  <c r="DD70" i="9"/>
  <c r="DE70" i="9"/>
  <c r="DF70" i="9"/>
  <c r="DG70" i="9"/>
  <c r="DH70" i="9"/>
  <c r="DI70" i="9"/>
  <c r="DJ70" i="9"/>
  <c r="DK70" i="9"/>
  <c r="DL70" i="9"/>
  <c r="DM70" i="9"/>
  <c r="DN70" i="9"/>
  <c r="DO70" i="9"/>
  <c r="DP70" i="9"/>
  <c r="DQ70" i="9"/>
  <c r="DR70" i="9"/>
  <c r="BA71" i="9"/>
  <c r="BB71" i="9"/>
  <c r="BC71" i="9"/>
  <c r="BD71" i="9"/>
  <c r="BE71" i="9"/>
  <c r="BF71" i="9"/>
  <c r="BG71" i="9"/>
  <c r="BH71" i="9"/>
  <c r="BI71" i="9"/>
  <c r="BJ71" i="9"/>
  <c r="BK71" i="9"/>
  <c r="BL71" i="9"/>
  <c r="BM71" i="9"/>
  <c r="BN71" i="9"/>
  <c r="BO71" i="9"/>
  <c r="BP71" i="9"/>
  <c r="BQ71" i="9"/>
  <c r="BR71" i="9"/>
  <c r="BS71" i="9"/>
  <c r="BT71" i="9"/>
  <c r="BU71" i="9"/>
  <c r="BV71" i="9"/>
  <c r="BW71" i="9"/>
  <c r="BX71" i="9"/>
  <c r="BY71" i="9"/>
  <c r="BZ71" i="9"/>
  <c r="CA71" i="9"/>
  <c r="CB71" i="9"/>
  <c r="CC71" i="9"/>
  <c r="CD71" i="9"/>
  <c r="CE71" i="9"/>
  <c r="CF71" i="9"/>
  <c r="CG71" i="9"/>
  <c r="CH71" i="9"/>
  <c r="CI71" i="9"/>
  <c r="CJ71" i="9"/>
  <c r="CK71" i="9"/>
  <c r="CL71" i="9"/>
  <c r="CM71" i="9"/>
  <c r="CN71" i="9"/>
  <c r="CO71" i="9"/>
  <c r="CP71" i="9"/>
  <c r="CQ71" i="9"/>
  <c r="CR71" i="9"/>
  <c r="CS71" i="9"/>
  <c r="CT71" i="9"/>
  <c r="CU71" i="9"/>
  <c r="CV71" i="9"/>
  <c r="CW71" i="9"/>
  <c r="CX71" i="9"/>
  <c r="CY71" i="9"/>
  <c r="CZ71" i="9"/>
  <c r="DA71" i="9"/>
  <c r="DB71" i="9"/>
  <c r="DC71" i="9"/>
  <c r="DD71" i="9"/>
  <c r="DE71" i="9"/>
  <c r="DF71" i="9"/>
  <c r="DG71" i="9"/>
  <c r="DH71" i="9"/>
  <c r="DI71" i="9"/>
  <c r="DJ71" i="9"/>
  <c r="DK71" i="9"/>
  <c r="DL71" i="9"/>
  <c r="DM71" i="9"/>
  <c r="DN71" i="9"/>
  <c r="DO71" i="9"/>
  <c r="DP71" i="9"/>
  <c r="DQ71" i="9"/>
  <c r="DR71" i="9"/>
  <c r="BA72" i="9"/>
  <c r="BB72" i="9"/>
  <c r="BC72" i="9"/>
  <c r="BD72" i="9"/>
  <c r="BE72" i="9"/>
  <c r="BF72" i="9"/>
  <c r="BG72" i="9"/>
  <c r="BH72" i="9"/>
  <c r="BI72" i="9"/>
  <c r="BJ72" i="9"/>
  <c r="BK72" i="9"/>
  <c r="BL72" i="9"/>
  <c r="BM72" i="9"/>
  <c r="BN72" i="9"/>
  <c r="BO72" i="9"/>
  <c r="BP72" i="9"/>
  <c r="BQ72" i="9"/>
  <c r="BR72" i="9"/>
  <c r="BS72" i="9"/>
  <c r="BT72" i="9"/>
  <c r="BU72" i="9"/>
  <c r="BV72" i="9"/>
  <c r="BW72" i="9"/>
  <c r="BX72" i="9"/>
  <c r="BY72" i="9"/>
  <c r="BZ72" i="9"/>
  <c r="CA72" i="9"/>
  <c r="CB72" i="9"/>
  <c r="CC72" i="9"/>
  <c r="CD72" i="9"/>
  <c r="CE72" i="9"/>
  <c r="CF72" i="9"/>
  <c r="CG72" i="9"/>
  <c r="CH72" i="9"/>
  <c r="CI72" i="9"/>
  <c r="CJ72" i="9"/>
  <c r="CK72" i="9"/>
  <c r="CL72" i="9"/>
  <c r="CM72" i="9"/>
  <c r="CN72" i="9"/>
  <c r="CO72" i="9"/>
  <c r="CP72" i="9"/>
  <c r="CQ72" i="9"/>
  <c r="CR72" i="9"/>
  <c r="CS72" i="9"/>
  <c r="CT72" i="9"/>
  <c r="CU72" i="9"/>
  <c r="CV72" i="9"/>
  <c r="CW72" i="9"/>
  <c r="CX72" i="9"/>
  <c r="CY72" i="9"/>
  <c r="CZ72" i="9"/>
  <c r="DA72" i="9"/>
  <c r="DB72" i="9"/>
  <c r="DC72" i="9"/>
  <c r="DD72" i="9"/>
  <c r="DE72" i="9"/>
  <c r="DF72" i="9"/>
  <c r="DG72" i="9"/>
  <c r="DH72" i="9"/>
  <c r="DI72" i="9"/>
  <c r="DJ72" i="9"/>
  <c r="DK72" i="9"/>
  <c r="DL72" i="9"/>
  <c r="DM72" i="9"/>
  <c r="DN72" i="9"/>
  <c r="DO72" i="9"/>
  <c r="DP72" i="9"/>
  <c r="DQ72" i="9"/>
  <c r="DR72" i="9"/>
  <c r="BA75" i="9"/>
  <c r="BB75" i="9"/>
  <c r="BC75" i="9"/>
  <c r="BD75" i="9"/>
  <c r="BE75" i="9"/>
  <c r="BF75" i="9"/>
  <c r="BG75" i="9"/>
  <c r="BH75" i="9"/>
  <c r="BI75" i="9"/>
  <c r="BJ75" i="9"/>
  <c r="BK75" i="9"/>
  <c r="BL75" i="9"/>
  <c r="BM75" i="9"/>
  <c r="BN75" i="9"/>
  <c r="BO75" i="9"/>
  <c r="BP75" i="9"/>
  <c r="BQ75" i="9"/>
  <c r="BR75" i="9"/>
  <c r="BS75" i="9"/>
  <c r="BT75" i="9"/>
  <c r="BU75" i="9"/>
  <c r="BV75" i="9"/>
  <c r="BW75" i="9"/>
  <c r="BX75" i="9"/>
  <c r="BY75" i="9"/>
  <c r="BZ75" i="9"/>
  <c r="CA75" i="9"/>
  <c r="CB75" i="9"/>
  <c r="CC75" i="9"/>
  <c r="CD75" i="9"/>
  <c r="CE75" i="9"/>
  <c r="CF75" i="9"/>
  <c r="CG75" i="9"/>
  <c r="CH75" i="9"/>
  <c r="CI75" i="9"/>
  <c r="CJ75" i="9"/>
  <c r="CK75" i="9"/>
  <c r="CL75" i="9"/>
  <c r="CM75" i="9"/>
  <c r="CN75" i="9"/>
  <c r="CO75" i="9"/>
  <c r="CP75" i="9"/>
  <c r="CQ75" i="9"/>
  <c r="CR75" i="9"/>
  <c r="CS75" i="9"/>
  <c r="CT75" i="9"/>
  <c r="CU75" i="9"/>
  <c r="CV75" i="9"/>
  <c r="CW75" i="9"/>
  <c r="CX75" i="9"/>
  <c r="CY75" i="9"/>
  <c r="CZ75" i="9"/>
  <c r="DA75" i="9"/>
  <c r="DB75" i="9"/>
  <c r="DC75" i="9"/>
  <c r="DD75" i="9"/>
  <c r="DE75" i="9"/>
  <c r="DF75" i="9"/>
  <c r="DG75" i="9"/>
  <c r="DH75" i="9"/>
  <c r="DI75" i="9"/>
  <c r="DJ75" i="9"/>
  <c r="DK75" i="9"/>
  <c r="DL75" i="9"/>
  <c r="DM75" i="9"/>
  <c r="DN75" i="9"/>
  <c r="DO75" i="9"/>
  <c r="DP75" i="9"/>
  <c r="DQ75" i="9"/>
  <c r="DR75" i="9"/>
  <c r="BA73" i="9"/>
  <c r="BB73" i="9"/>
  <c r="BC73" i="9"/>
  <c r="BD73" i="9"/>
  <c r="BE73" i="9"/>
  <c r="BF73" i="9"/>
  <c r="BG73" i="9"/>
  <c r="BH73" i="9"/>
  <c r="BI73" i="9"/>
  <c r="BJ73" i="9"/>
  <c r="BK73" i="9"/>
  <c r="BL73" i="9"/>
  <c r="BM73" i="9"/>
  <c r="BN73" i="9"/>
  <c r="BO73" i="9"/>
  <c r="BP73" i="9"/>
  <c r="BQ73" i="9"/>
  <c r="BR73" i="9"/>
  <c r="BS73" i="9"/>
  <c r="BT73" i="9"/>
  <c r="BU73" i="9"/>
  <c r="BV73" i="9"/>
  <c r="BW73" i="9"/>
  <c r="BX73" i="9"/>
  <c r="BY73" i="9"/>
  <c r="BZ73" i="9"/>
  <c r="CA73" i="9"/>
  <c r="CB73" i="9"/>
  <c r="CC73" i="9"/>
  <c r="CD73" i="9"/>
  <c r="CE73" i="9"/>
  <c r="CF73" i="9"/>
  <c r="CG73" i="9"/>
  <c r="CH73" i="9"/>
  <c r="CI73" i="9"/>
  <c r="CJ73" i="9"/>
  <c r="CK73" i="9"/>
  <c r="CL73" i="9"/>
  <c r="CM73" i="9"/>
  <c r="CN73" i="9"/>
  <c r="CO73" i="9"/>
  <c r="CP73" i="9"/>
  <c r="CQ73" i="9"/>
  <c r="CR73" i="9"/>
  <c r="CS73" i="9"/>
  <c r="CT73" i="9"/>
  <c r="CU73" i="9"/>
  <c r="CV73" i="9"/>
  <c r="CW73" i="9"/>
  <c r="CX73" i="9"/>
  <c r="CY73" i="9"/>
  <c r="CZ73" i="9"/>
  <c r="DA73" i="9"/>
  <c r="DB73" i="9"/>
  <c r="DC73" i="9"/>
  <c r="DD73" i="9"/>
  <c r="DE73" i="9"/>
  <c r="DF73" i="9"/>
  <c r="DG73" i="9"/>
  <c r="DH73" i="9"/>
  <c r="DI73" i="9"/>
  <c r="DJ73" i="9"/>
  <c r="DK73" i="9"/>
  <c r="DL73" i="9"/>
  <c r="DM73" i="9"/>
  <c r="DN73" i="9"/>
  <c r="DO73" i="9"/>
  <c r="DP73" i="9"/>
  <c r="DQ73" i="9"/>
  <c r="DR73" i="9"/>
  <c r="BA74" i="9"/>
  <c r="BB74" i="9"/>
  <c r="BC74" i="9"/>
  <c r="BD74" i="9"/>
  <c r="BE74" i="9"/>
  <c r="BF74" i="9"/>
  <c r="BG74" i="9"/>
  <c r="BH74" i="9"/>
  <c r="BI74" i="9"/>
  <c r="BJ74" i="9"/>
  <c r="BK74" i="9"/>
  <c r="BL74" i="9"/>
  <c r="BM74" i="9"/>
  <c r="BN74" i="9"/>
  <c r="BO74" i="9"/>
  <c r="BP74" i="9"/>
  <c r="BQ74" i="9"/>
  <c r="BR74" i="9"/>
  <c r="BS74" i="9"/>
  <c r="BT74" i="9"/>
  <c r="BU74" i="9"/>
  <c r="BV74" i="9"/>
  <c r="BW74" i="9"/>
  <c r="BX74" i="9"/>
  <c r="BY74" i="9"/>
  <c r="BZ74" i="9"/>
  <c r="CA74" i="9"/>
  <c r="CB74" i="9"/>
  <c r="CC74" i="9"/>
  <c r="CD74" i="9"/>
  <c r="CE74" i="9"/>
  <c r="CF74" i="9"/>
  <c r="CG74" i="9"/>
  <c r="CH74" i="9"/>
  <c r="CI74" i="9"/>
  <c r="CJ74" i="9"/>
  <c r="CK74" i="9"/>
  <c r="CL74" i="9"/>
  <c r="CM74" i="9"/>
  <c r="CN74" i="9"/>
  <c r="CO74" i="9"/>
  <c r="CP74" i="9"/>
  <c r="CQ74" i="9"/>
  <c r="CR74" i="9"/>
  <c r="CS74" i="9"/>
  <c r="CT74" i="9"/>
  <c r="CU74" i="9"/>
  <c r="CV74" i="9"/>
  <c r="CW74" i="9"/>
  <c r="CX74" i="9"/>
  <c r="CY74" i="9"/>
  <c r="CZ74" i="9"/>
  <c r="DA74" i="9"/>
  <c r="DB74" i="9"/>
  <c r="DC74" i="9"/>
  <c r="DD74" i="9"/>
  <c r="DE74" i="9"/>
  <c r="DF74" i="9"/>
  <c r="DG74" i="9"/>
  <c r="DH74" i="9"/>
  <c r="DI74" i="9"/>
  <c r="DJ74" i="9"/>
  <c r="DK74" i="9"/>
  <c r="DL74" i="9"/>
  <c r="DM74" i="9"/>
  <c r="DN74" i="9"/>
  <c r="DO74" i="9"/>
  <c r="DP74" i="9"/>
  <c r="DQ74" i="9"/>
  <c r="DR74" i="9"/>
  <c r="AZ69" i="9"/>
  <c r="AZ70" i="9"/>
  <c r="AZ71" i="9"/>
  <c r="AZ72" i="9"/>
  <c r="AZ75" i="9"/>
  <c r="AZ73" i="9"/>
  <c r="AZ74" i="9"/>
  <c r="AY75" i="9"/>
  <c r="AP69" i="9"/>
  <c r="AQ69" i="9"/>
  <c r="AR69" i="9"/>
  <c r="AS69" i="9"/>
  <c r="AT69" i="9"/>
  <c r="AU69" i="9"/>
  <c r="AV69" i="9"/>
  <c r="AW69" i="9"/>
  <c r="AX69" i="9"/>
  <c r="AP70" i="9"/>
  <c r="AQ70" i="9"/>
  <c r="AR70" i="9"/>
  <c r="AS70" i="9"/>
  <c r="AT70" i="9"/>
  <c r="AU70" i="9"/>
  <c r="AV70" i="9"/>
  <c r="AW70" i="9"/>
  <c r="AX70" i="9"/>
  <c r="AP71" i="9"/>
  <c r="AQ71" i="9"/>
  <c r="AR71" i="9"/>
  <c r="AS71" i="9"/>
  <c r="AT71" i="9"/>
  <c r="AU71" i="9"/>
  <c r="AV71" i="9"/>
  <c r="AW71" i="9"/>
  <c r="AX71" i="9"/>
  <c r="AP72" i="9"/>
  <c r="AQ72" i="9"/>
  <c r="AR72" i="9"/>
  <c r="AS72" i="9"/>
  <c r="AT72" i="9"/>
  <c r="AU72" i="9"/>
  <c r="AV72" i="9"/>
  <c r="AW72" i="9"/>
  <c r="AX72" i="9"/>
  <c r="AP75" i="9"/>
  <c r="AQ75" i="9"/>
  <c r="AR75" i="9"/>
  <c r="AS75" i="9"/>
  <c r="AT75" i="9"/>
  <c r="AU75" i="9"/>
  <c r="AV75" i="9"/>
  <c r="AW75" i="9"/>
  <c r="AX75" i="9"/>
  <c r="AP73" i="9"/>
  <c r="AQ73" i="9"/>
  <c r="AR73" i="9"/>
  <c r="AS73" i="9"/>
  <c r="AT73" i="9"/>
  <c r="AU73" i="9"/>
  <c r="AV73" i="9"/>
  <c r="AW73" i="9"/>
  <c r="AX73" i="9"/>
  <c r="AP74" i="9"/>
  <c r="AQ74" i="9"/>
  <c r="AR74" i="9"/>
  <c r="AS74" i="9"/>
  <c r="AT74" i="9"/>
  <c r="AU74" i="9"/>
  <c r="AV74" i="9"/>
  <c r="AW74" i="9"/>
  <c r="AX74" i="9"/>
  <c r="AN69" i="9"/>
  <c r="AO69" i="9"/>
  <c r="AN70" i="9"/>
  <c r="AO70" i="9"/>
  <c r="AN71" i="9"/>
  <c r="AO71" i="9"/>
  <c r="AN72" i="9"/>
  <c r="AO72" i="9"/>
  <c r="AN75" i="9"/>
  <c r="AO75" i="9"/>
  <c r="AN73" i="9"/>
  <c r="AO73" i="9"/>
  <c r="AN74" i="9"/>
  <c r="AO74" i="9"/>
  <c r="AM73" i="9"/>
  <c r="AM75" i="9"/>
  <c r="AB73" i="9"/>
  <c r="AC73" i="9"/>
  <c r="AD73" i="9"/>
  <c r="AE73" i="9"/>
  <c r="AF73" i="9"/>
  <c r="AG73" i="9"/>
  <c r="AH73" i="9"/>
  <c r="AI73" i="9"/>
  <c r="AJ73" i="9"/>
  <c r="AK73" i="9"/>
  <c r="AL73" i="9"/>
  <c r="AA73" i="9"/>
  <c r="W73" i="9"/>
  <c r="X73" i="9"/>
  <c r="Y73" i="9"/>
  <c r="Z73" i="9"/>
  <c r="AC72" i="9"/>
  <c r="AD72" i="9"/>
  <c r="AE72" i="9"/>
  <c r="AF72" i="9"/>
  <c r="AG72" i="9"/>
  <c r="AH72" i="9"/>
  <c r="AI72" i="9"/>
  <c r="AJ72" i="9"/>
  <c r="AK72" i="9"/>
  <c r="AL72" i="9"/>
  <c r="AM72" i="9"/>
  <c r="AY72" i="9"/>
  <c r="AB72" i="9"/>
  <c r="AA72" i="9"/>
  <c r="AE69" i="9"/>
  <c r="AF69" i="9"/>
  <c r="AG69" i="9"/>
  <c r="AH69" i="9"/>
  <c r="AI69" i="9"/>
  <c r="AJ69" i="9"/>
  <c r="AK69" i="9"/>
  <c r="AL69" i="9"/>
  <c r="AM69" i="9"/>
  <c r="AY69" i="9"/>
  <c r="AE70" i="9"/>
  <c r="AF70" i="9"/>
  <c r="AG70" i="9"/>
  <c r="AH70" i="9"/>
  <c r="AI70" i="9"/>
  <c r="AJ70" i="9"/>
  <c r="AK70" i="9"/>
  <c r="AL70" i="9"/>
  <c r="AM70" i="9"/>
  <c r="AY70" i="9"/>
  <c r="AE71" i="9"/>
  <c r="AF71" i="9"/>
  <c r="AG71" i="9"/>
  <c r="AH71" i="9"/>
  <c r="AI71" i="9"/>
  <c r="AJ71" i="9"/>
  <c r="AK71" i="9"/>
  <c r="AL71" i="9"/>
  <c r="AM71" i="9"/>
  <c r="AY71" i="9"/>
  <c r="AD69" i="9"/>
  <c r="AD70" i="9"/>
  <c r="AD71" i="9"/>
  <c r="AB69" i="9"/>
  <c r="AC69" i="9"/>
  <c r="AB70" i="9"/>
  <c r="AC70" i="9"/>
  <c r="AB71" i="9"/>
  <c r="AC71" i="9"/>
  <c r="X69" i="9"/>
  <c r="Y69" i="9"/>
  <c r="Z69" i="9"/>
  <c r="AA69" i="9"/>
  <c r="X70" i="9"/>
  <c r="Y70" i="9"/>
  <c r="Z70" i="9"/>
  <c r="AA70" i="9"/>
  <c r="X71" i="9"/>
  <c r="Y71" i="9"/>
  <c r="Z71" i="9"/>
  <c r="AA71" i="9"/>
  <c r="X72" i="9"/>
  <c r="Y72" i="9"/>
  <c r="Z72" i="9"/>
  <c r="X75" i="9"/>
  <c r="Y75" i="9"/>
  <c r="Z75" i="9"/>
  <c r="AA75" i="9"/>
  <c r="X74" i="9"/>
  <c r="Y74" i="9"/>
  <c r="Z74" i="9"/>
  <c r="AA74" i="9"/>
  <c r="L74" i="9"/>
  <c r="M74" i="9"/>
  <c r="N74" i="9"/>
  <c r="O74" i="9"/>
  <c r="P74" i="9"/>
  <c r="Q74" i="9"/>
  <c r="R74" i="9"/>
  <c r="S74" i="9"/>
  <c r="T74" i="9"/>
  <c r="U74" i="9"/>
  <c r="V74" i="9"/>
  <c r="L72" i="9"/>
  <c r="L75" i="9"/>
  <c r="M75" i="9"/>
  <c r="N75" i="9"/>
  <c r="O75" i="9"/>
  <c r="P75" i="9"/>
  <c r="Q75" i="9"/>
  <c r="R75" i="9"/>
  <c r="S75" i="9"/>
  <c r="T75" i="9"/>
  <c r="U75" i="9"/>
  <c r="V75" i="9"/>
  <c r="O70" i="9"/>
  <c r="P70" i="9"/>
  <c r="Q70" i="9"/>
  <c r="R70" i="9"/>
  <c r="S70" i="9"/>
  <c r="T70" i="9"/>
  <c r="U70" i="9"/>
  <c r="V70" i="9"/>
  <c r="O71" i="9"/>
  <c r="P71" i="9"/>
  <c r="Q71" i="9"/>
  <c r="R71" i="9"/>
  <c r="S71" i="9"/>
  <c r="T71" i="9"/>
  <c r="U71" i="9"/>
  <c r="V71" i="9"/>
  <c r="L69" i="9"/>
  <c r="M69" i="9"/>
  <c r="M77" i="9" s="1"/>
  <c r="N69" i="9"/>
  <c r="N77" i="9" s="1"/>
  <c r="L70" i="9"/>
  <c r="M70" i="9"/>
  <c r="N70" i="9"/>
  <c r="L71" i="9"/>
  <c r="M71" i="9"/>
  <c r="N71" i="9"/>
  <c r="D69" i="9"/>
  <c r="D77" i="9" s="1"/>
  <c r="E69" i="9"/>
  <c r="E77" i="9" s="1"/>
  <c r="F69" i="9"/>
  <c r="F77" i="9" s="1"/>
  <c r="G69" i="9"/>
  <c r="G77" i="9" s="1"/>
  <c r="H69" i="9"/>
  <c r="H77" i="9" s="1"/>
  <c r="I69" i="9"/>
  <c r="I77" i="9" s="1"/>
  <c r="J69" i="9"/>
  <c r="J77" i="9" s="1"/>
  <c r="K69" i="9"/>
  <c r="K77" i="9" s="1"/>
  <c r="D70" i="9"/>
  <c r="E70" i="9"/>
  <c r="F70" i="9"/>
  <c r="G70" i="9"/>
  <c r="H70" i="9"/>
  <c r="I70" i="9"/>
  <c r="J70" i="9"/>
  <c r="K70" i="9"/>
  <c r="D71" i="9"/>
  <c r="E71" i="9"/>
  <c r="F71" i="9"/>
  <c r="G71" i="9"/>
  <c r="H71" i="9"/>
  <c r="I71" i="9"/>
  <c r="J71" i="9"/>
  <c r="K71" i="9"/>
  <c r="D72" i="9"/>
  <c r="E72" i="9"/>
  <c r="F72" i="9"/>
  <c r="G72" i="9"/>
  <c r="H72" i="9"/>
  <c r="I72" i="9"/>
  <c r="J72" i="9"/>
  <c r="K72" i="9"/>
  <c r="D75" i="9"/>
  <c r="E75" i="9"/>
  <c r="F75" i="9"/>
  <c r="G75" i="9"/>
  <c r="H75" i="9"/>
  <c r="I75" i="9"/>
  <c r="J75" i="9"/>
  <c r="K75" i="9"/>
  <c r="D73" i="9"/>
  <c r="E73" i="9"/>
  <c r="F73" i="9"/>
  <c r="G73" i="9"/>
  <c r="H73" i="9"/>
  <c r="I73" i="9"/>
  <c r="J73" i="9"/>
  <c r="K73" i="9"/>
  <c r="D74" i="9"/>
  <c r="E74" i="9"/>
  <c r="F74" i="9"/>
  <c r="G74" i="9"/>
  <c r="H74" i="9"/>
  <c r="I74" i="9"/>
  <c r="J74" i="9"/>
  <c r="K74" i="9"/>
  <c r="D76" i="9"/>
  <c r="E76" i="9"/>
  <c r="F76" i="9"/>
  <c r="G76" i="9"/>
  <c r="H76" i="9"/>
  <c r="I76" i="9"/>
  <c r="J76" i="9"/>
  <c r="K76" i="9"/>
  <c r="C69" i="9"/>
  <c r="C70" i="9"/>
  <c r="C71" i="9"/>
  <c r="C72" i="9"/>
  <c r="C75" i="9"/>
  <c r="C73" i="9"/>
  <c r="C74" i="9"/>
  <c r="O69" i="9"/>
  <c r="O77" i="9" s="1"/>
  <c r="P69" i="9"/>
  <c r="P77" i="9" s="1"/>
  <c r="Q69" i="9"/>
  <c r="Q77" i="9" s="1"/>
  <c r="R69" i="9"/>
  <c r="R77" i="9" s="1"/>
  <c r="S69" i="9"/>
  <c r="S77" i="9" s="1"/>
  <c r="T69" i="9"/>
  <c r="T77" i="9" s="1"/>
  <c r="U69" i="9"/>
  <c r="U77" i="9" s="1"/>
  <c r="V69" i="9"/>
  <c r="V77" i="9" s="1"/>
  <c r="O72" i="9"/>
  <c r="P72" i="9"/>
  <c r="Q72" i="9"/>
  <c r="R72" i="9"/>
  <c r="S72" i="9"/>
  <c r="T72" i="9"/>
  <c r="U72" i="9"/>
  <c r="V72" i="9"/>
  <c r="O73" i="9"/>
  <c r="P73" i="9"/>
  <c r="Q73" i="9"/>
  <c r="R73" i="9"/>
  <c r="S73" i="9"/>
  <c r="T73" i="9"/>
  <c r="U73" i="9"/>
  <c r="V73" i="9"/>
  <c r="O76" i="9"/>
  <c r="P76" i="9"/>
  <c r="Q76" i="9"/>
  <c r="R76" i="9"/>
  <c r="S76" i="9"/>
  <c r="T76" i="9"/>
  <c r="U76" i="9"/>
  <c r="V76" i="9"/>
  <c r="M72" i="9"/>
  <c r="N72" i="9"/>
  <c r="M73" i="9"/>
  <c r="N73" i="9"/>
  <c r="M76" i="9"/>
  <c r="N76" i="9"/>
  <c r="L73" i="9"/>
  <c r="K40" i="9"/>
  <c r="K49" i="9"/>
  <c r="J49" i="9"/>
  <c r="J45" i="9"/>
  <c r="J40" i="9"/>
  <c r="I40" i="9"/>
  <c r="AK34" i="7"/>
  <c r="W74" i="9"/>
  <c r="AQ6" i="15"/>
  <c r="AR6" i="15"/>
  <c r="AS6" i="15"/>
  <c r="AT6" i="15"/>
  <c r="AU6" i="15"/>
  <c r="AV6" i="15"/>
  <c r="AW6" i="15"/>
  <c r="AX6" i="15"/>
  <c r="AY6" i="15"/>
  <c r="AZ6" i="15"/>
  <c r="BA6" i="15"/>
  <c r="BB6" i="15"/>
  <c r="BC6" i="15"/>
  <c r="BD6" i="15"/>
  <c r="BE6" i="15"/>
  <c r="BF6" i="15"/>
  <c r="BG6" i="15"/>
  <c r="BH6" i="15"/>
  <c r="BI6" i="15"/>
  <c r="BJ6" i="15"/>
  <c r="BK6" i="15"/>
  <c r="BL6" i="15"/>
  <c r="BM6" i="15"/>
  <c r="BN6" i="15"/>
  <c r="BO6" i="15"/>
  <c r="BP6" i="15"/>
  <c r="BQ6" i="15"/>
  <c r="BR6" i="15"/>
  <c r="BS6" i="15"/>
  <c r="BT6" i="15"/>
  <c r="BU6" i="15"/>
  <c r="BV6" i="15"/>
  <c r="BW6" i="15"/>
  <c r="BX6" i="15"/>
  <c r="BY6" i="15"/>
  <c r="BZ6" i="15"/>
  <c r="CA6" i="15"/>
  <c r="CB6" i="15"/>
  <c r="CC6" i="15"/>
  <c r="CD6" i="15"/>
  <c r="CE6" i="15"/>
  <c r="CF6" i="15"/>
  <c r="CG6" i="15"/>
  <c r="CH6" i="15"/>
  <c r="CI6" i="15"/>
  <c r="CJ6" i="15"/>
  <c r="CK6" i="15"/>
  <c r="CL6" i="15"/>
  <c r="CM6" i="15"/>
  <c r="CN6" i="15"/>
  <c r="CO6" i="15"/>
  <c r="CP6" i="15"/>
  <c r="CQ6" i="15"/>
  <c r="CR6" i="15"/>
  <c r="CS6" i="15"/>
  <c r="CT6" i="15"/>
  <c r="CU6" i="15"/>
  <c r="CV6" i="15"/>
  <c r="CW6" i="15"/>
  <c r="CX6" i="15"/>
  <c r="CY6" i="15"/>
  <c r="CZ6" i="15"/>
  <c r="DA6" i="15"/>
  <c r="DB6" i="15"/>
  <c r="DC6" i="15"/>
  <c r="DD6" i="15"/>
  <c r="DE6" i="15"/>
  <c r="DF6" i="15"/>
  <c r="DG6" i="15"/>
  <c r="DH6" i="15"/>
  <c r="DI6" i="15"/>
  <c r="DJ6" i="15"/>
  <c r="DK6" i="15"/>
  <c r="DL6" i="15"/>
  <c r="DM6" i="15"/>
  <c r="DN6" i="15"/>
  <c r="DO6" i="15"/>
  <c r="DP6" i="15"/>
  <c r="DQ6" i="15"/>
  <c r="DR6" i="15"/>
  <c r="DS6" i="15"/>
  <c r="AQ7" i="15"/>
  <c r="AR7" i="15"/>
  <c r="AS7" i="15"/>
  <c r="AT7" i="15"/>
  <c r="AU7" i="15"/>
  <c r="AV7" i="15"/>
  <c r="AW7" i="15"/>
  <c r="AX7" i="15"/>
  <c r="AY7" i="15"/>
  <c r="AZ7" i="15"/>
  <c r="BA7" i="15"/>
  <c r="BB7" i="15"/>
  <c r="BC7" i="15"/>
  <c r="BD7" i="15"/>
  <c r="BE7" i="15"/>
  <c r="BF7" i="15"/>
  <c r="BG7" i="15"/>
  <c r="BH7" i="15"/>
  <c r="BI7" i="15"/>
  <c r="BJ7" i="15"/>
  <c r="BK7" i="15"/>
  <c r="BL7" i="15"/>
  <c r="BM7" i="15"/>
  <c r="BN7" i="15"/>
  <c r="BO7" i="15"/>
  <c r="BP7" i="15"/>
  <c r="BQ7" i="15"/>
  <c r="BR7" i="15"/>
  <c r="BS7" i="15"/>
  <c r="BT7" i="15"/>
  <c r="BU7" i="15"/>
  <c r="BV7" i="15"/>
  <c r="BW7" i="15"/>
  <c r="BX7" i="15"/>
  <c r="BY7" i="15"/>
  <c r="BZ7" i="15"/>
  <c r="CA7" i="15"/>
  <c r="CB7" i="15"/>
  <c r="CC7" i="15"/>
  <c r="CD7" i="15"/>
  <c r="CE7" i="15"/>
  <c r="CF7" i="15"/>
  <c r="CG7" i="15"/>
  <c r="CH7" i="15"/>
  <c r="CI7" i="15"/>
  <c r="CJ7" i="15"/>
  <c r="CK7" i="15"/>
  <c r="CL7" i="15"/>
  <c r="CM7" i="15"/>
  <c r="CN7" i="15"/>
  <c r="CO7" i="15"/>
  <c r="CP7" i="15"/>
  <c r="CQ7" i="15"/>
  <c r="CR7" i="15"/>
  <c r="CS7" i="15"/>
  <c r="CT7" i="15"/>
  <c r="CU7" i="15"/>
  <c r="CV7" i="15"/>
  <c r="CW7" i="15"/>
  <c r="CX7" i="15"/>
  <c r="CY7" i="15"/>
  <c r="CZ7" i="15"/>
  <c r="DA7" i="15"/>
  <c r="DB7" i="15"/>
  <c r="DC7" i="15"/>
  <c r="DD7" i="15"/>
  <c r="DE7" i="15"/>
  <c r="DF7" i="15"/>
  <c r="DG7" i="15"/>
  <c r="DH7" i="15"/>
  <c r="DI7" i="15"/>
  <c r="DJ7" i="15"/>
  <c r="DK7" i="15"/>
  <c r="DL7" i="15"/>
  <c r="DM7" i="15"/>
  <c r="DN7" i="15"/>
  <c r="DO7" i="15"/>
  <c r="DP7" i="15"/>
  <c r="DQ7" i="15"/>
  <c r="DR7" i="15"/>
  <c r="DS7" i="15"/>
  <c r="AQ8" i="15"/>
  <c r="AR8" i="15"/>
  <c r="AS8" i="15"/>
  <c r="AT8" i="15"/>
  <c r="AU8" i="15"/>
  <c r="AV8" i="15"/>
  <c r="AW8" i="15"/>
  <c r="AX8" i="15"/>
  <c r="AY8" i="15"/>
  <c r="AZ8" i="15"/>
  <c r="BA8" i="15"/>
  <c r="BB8" i="15"/>
  <c r="BC8" i="15"/>
  <c r="BD8" i="15"/>
  <c r="BE8" i="15"/>
  <c r="BF8" i="15"/>
  <c r="BG8" i="15"/>
  <c r="BH8" i="15"/>
  <c r="BI8" i="15"/>
  <c r="BJ8" i="15"/>
  <c r="BK8" i="15"/>
  <c r="BL8" i="15"/>
  <c r="BM8" i="15"/>
  <c r="BN8" i="15"/>
  <c r="BO8" i="15"/>
  <c r="BP8" i="15"/>
  <c r="BQ8" i="15"/>
  <c r="BR8" i="15"/>
  <c r="BS8" i="15"/>
  <c r="BT8" i="15"/>
  <c r="BU8" i="15"/>
  <c r="BV8" i="15"/>
  <c r="BW8" i="15"/>
  <c r="BX8" i="15"/>
  <c r="BY8" i="15"/>
  <c r="BZ8" i="15"/>
  <c r="CA8" i="15"/>
  <c r="CB8" i="15"/>
  <c r="CC8" i="15"/>
  <c r="CD8" i="15"/>
  <c r="CE8" i="15"/>
  <c r="CF8" i="15"/>
  <c r="CG8" i="15"/>
  <c r="CH8" i="15"/>
  <c r="CI8" i="15"/>
  <c r="CJ8" i="15"/>
  <c r="CK8" i="15"/>
  <c r="CL8" i="15"/>
  <c r="CM8" i="15"/>
  <c r="CN8" i="15"/>
  <c r="CO8" i="15"/>
  <c r="CP8" i="15"/>
  <c r="CQ8" i="15"/>
  <c r="CR8" i="15"/>
  <c r="CS8" i="15"/>
  <c r="CT8" i="15"/>
  <c r="CU8" i="15"/>
  <c r="CV8" i="15"/>
  <c r="CW8" i="15"/>
  <c r="CX8" i="15"/>
  <c r="CY8" i="15"/>
  <c r="CZ8" i="15"/>
  <c r="DA8" i="15"/>
  <c r="DB8" i="15"/>
  <c r="DC8" i="15"/>
  <c r="DD8" i="15"/>
  <c r="DE8" i="15"/>
  <c r="DF8" i="15"/>
  <c r="DG8" i="15"/>
  <c r="DH8" i="15"/>
  <c r="DI8" i="15"/>
  <c r="DJ8" i="15"/>
  <c r="DK8" i="15"/>
  <c r="DL8" i="15"/>
  <c r="DM8" i="15"/>
  <c r="DN8" i="15"/>
  <c r="DO8" i="15"/>
  <c r="DP8" i="15"/>
  <c r="DQ8" i="15"/>
  <c r="DR8" i="15"/>
  <c r="DS8" i="15"/>
  <c r="AN6" i="15"/>
  <c r="AO6" i="15"/>
  <c r="AP6" i="15"/>
  <c r="AN7" i="15"/>
  <c r="AO7" i="15"/>
  <c r="AP7" i="15"/>
  <c r="AN8" i="15"/>
  <c r="AO8" i="15"/>
  <c r="AP8" i="15"/>
  <c r="N13" i="7"/>
  <c r="M13" i="7"/>
  <c r="L13" i="7"/>
  <c r="DR12" i="7"/>
  <c r="DP12" i="7"/>
  <c r="DN12" i="7"/>
  <c r="DL12" i="7"/>
  <c r="DJ12" i="7"/>
  <c r="DH12" i="7"/>
  <c r="DF12" i="7"/>
  <c r="DD12" i="7"/>
  <c r="DB12" i="7"/>
  <c r="CZ12" i="7"/>
  <c r="CX12" i="7"/>
  <c r="CV12" i="7"/>
  <c r="CT12" i="7"/>
  <c r="CR12" i="7"/>
  <c r="CP12" i="7"/>
  <c r="CN12" i="7"/>
  <c r="CL12" i="7"/>
  <c r="CJ12" i="7"/>
  <c r="CH12" i="7"/>
  <c r="CF12" i="7"/>
  <c r="CD12" i="7"/>
  <c r="CB12" i="7"/>
  <c r="BZ12" i="7"/>
  <c r="BX12" i="7"/>
  <c r="BV12" i="7"/>
  <c r="BT12" i="7"/>
  <c r="BR12" i="7"/>
  <c r="BP12" i="7"/>
  <c r="BN12" i="7"/>
  <c r="BL12" i="7"/>
  <c r="BJ12" i="7"/>
  <c r="BH12" i="7"/>
  <c r="BF12" i="7"/>
  <c r="BD12" i="7"/>
  <c r="BB12" i="7"/>
  <c r="AZ12" i="7"/>
  <c r="AX12" i="7"/>
  <c r="AV12" i="7"/>
  <c r="AT12" i="7"/>
  <c r="AR12" i="7"/>
  <c r="AP12" i="7"/>
  <c r="AN12" i="7"/>
  <c r="AL12" i="7"/>
  <c r="AJ12" i="7"/>
  <c r="AH12" i="7"/>
  <c r="AF12" i="7"/>
  <c r="AD12" i="7"/>
  <c r="AB12" i="7"/>
  <c r="Z12" i="7"/>
  <c r="X12" i="7"/>
  <c r="V12" i="7"/>
  <c r="T12" i="7"/>
  <c r="R12" i="7"/>
  <c r="P12" i="7"/>
  <c r="N12" i="7"/>
  <c r="L12" i="7"/>
  <c r="DR11" i="7"/>
  <c r="DQ11" i="7"/>
  <c r="DP11" i="7"/>
  <c r="DO11" i="7"/>
  <c r="DN11" i="7"/>
  <c r="DM11" i="7"/>
  <c r="DL11" i="7"/>
  <c r="DK11" i="7"/>
  <c r="DJ11" i="7"/>
  <c r="DI11" i="7"/>
  <c r="DH11" i="7"/>
  <c r="DG11" i="7"/>
  <c r="DF11" i="7"/>
  <c r="DE11" i="7"/>
  <c r="DD11" i="7"/>
  <c r="DC11" i="7"/>
  <c r="DB11" i="7"/>
  <c r="DA11" i="7"/>
  <c r="CZ11" i="7"/>
  <c r="CY11" i="7"/>
  <c r="CX11" i="7"/>
  <c r="CW11" i="7"/>
  <c r="CV11" i="7"/>
  <c r="CU11" i="7"/>
  <c r="CT11" i="7"/>
  <c r="CS11" i="7"/>
  <c r="CR11" i="7"/>
  <c r="CQ11" i="7"/>
  <c r="CP11" i="7"/>
  <c r="CO11" i="7"/>
  <c r="CN11" i="7"/>
  <c r="CM11" i="7"/>
  <c r="CL11" i="7"/>
  <c r="CK11" i="7"/>
  <c r="CJ11" i="7"/>
  <c r="CI11" i="7"/>
  <c r="CH11" i="7"/>
  <c r="CG11" i="7"/>
  <c r="CF11" i="7"/>
  <c r="CE11" i="7"/>
  <c r="CD11" i="7"/>
  <c r="CC11" i="7"/>
  <c r="CB11" i="7"/>
  <c r="CA11" i="7"/>
  <c r="BZ11" i="7"/>
  <c r="BY11" i="7"/>
  <c r="BX11" i="7"/>
  <c r="BW11" i="7"/>
  <c r="BV11" i="7"/>
  <c r="BU11" i="7"/>
  <c r="BT11" i="7"/>
  <c r="BS11" i="7"/>
  <c r="BR11" i="7"/>
  <c r="BQ11" i="7"/>
  <c r="BP11" i="7"/>
  <c r="BO11" i="7"/>
  <c r="BN11" i="7"/>
  <c r="BM11" i="7"/>
  <c r="BL11" i="7"/>
  <c r="BK11" i="7"/>
  <c r="BJ11" i="7"/>
  <c r="BI11" i="7"/>
  <c r="BH11" i="7"/>
  <c r="BG11" i="7"/>
  <c r="BF11" i="7"/>
  <c r="BE11" i="7"/>
  <c r="BD11" i="7"/>
  <c r="BC11" i="7"/>
  <c r="BB11" i="7"/>
  <c r="BA11" i="7"/>
  <c r="AZ11" i="7"/>
  <c r="AY11" i="7"/>
  <c r="AX11" i="7"/>
  <c r="AW11" i="7"/>
  <c r="AV11" i="7"/>
  <c r="AU11" i="7"/>
  <c r="AT11" i="7"/>
  <c r="AS11" i="7"/>
  <c r="AR11" i="7"/>
  <c r="AQ11" i="7"/>
  <c r="AP11" i="7"/>
  <c r="AO11" i="7"/>
  <c r="AN11" i="7"/>
  <c r="AM11" i="7"/>
  <c r="AL11" i="7"/>
  <c r="AK11" i="7"/>
  <c r="AJ11" i="7"/>
  <c r="AI11" i="7"/>
  <c r="AH11" i="7"/>
  <c r="AG11" i="7"/>
  <c r="AF11" i="7"/>
  <c r="AE11" i="7"/>
  <c r="AD11" i="7"/>
  <c r="AC11" i="7"/>
  <c r="AB11" i="7"/>
  <c r="AA11" i="7"/>
  <c r="Z11" i="7"/>
  <c r="Y11" i="7"/>
  <c r="X11" i="7"/>
  <c r="W11" i="7"/>
  <c r="V11" i="7"/>
  <c r="U11" i="7"/>
  <c r="T11" i="7"/>
  <c r="S11" i="7"/>
  <c r="R11" i="7"/>
  <c r="Q11" i="7"/>
  <c r="P11" i="7"/>
  <c r="O11" i="7"/>
  <c r="N11" i="7"/>
  <c r="M11" i="7"/>
  <c r="L11" i="7"/>
  <c r="DR10" i="7"/>
  <c r="DQ10" i="7"/>
  <c r="DP10" i="7"/>
  <c r="DO10" i="7"/>
  <c r="DN10" i="7"/>
  <c r="DM10" i="7"/>
  <c r="DL10" i="7"/>
  <c r="DK10" i="7"/>
  <c r="DJ10" i="7"/>
  <c r="DI10" i="7"/>
  <c r="DH10" i="7"/>
  <c r="DG10" i="7"/>
  <c r="DF10" i="7"/>
  <c r="DE10" i="7"/>
  <c r="DD10" i="7"/>
  <c r="DC10" i="7"/>
  <c r="DB10" i="7"/>
  <c r="DA10" i="7"/>
  <c r="CZ10" i="7"/>
  <c r="CY10" i="7"/>
  <c r="CX10" i="7"/>
  <c r="CW10" i="7"/>
  <c r="CV10" i="7"/>
  <c r="CU10" i="7"/>
  <c r="CT10" i="7"/>
  <c r="CS10" i="7"/>
  <c r="CR10" i="7"/>
  <c r="CQ10" i="7"/>
  <c r="CP10" i="7"/>
  <c r="CO10" i="7"/>
  <c r="CN10" i="7"/>
  <c r="CM10" i="7"/>
  <c r="CL10" i="7"/>
  <c r="CK10" i="7"/>
  <c r="CJ10" i="7"/>
  <c r="CI10" i="7"/>
  <c r="CH10" i="7"/>
  <c r="CG10" i="7"/>
  <c r="CF10" i="7"/>
  <c r="CE10" i="7"/>
  <c r="CD10" i="7"/>
  <c r="CC10" i="7"/>
  <c r="CB10" i="7"/>
  <c r="CA10" i="7"/>
  <c r="BZ10" i="7"/>
  <c r="BY10" i="7"/>
  <c r="BX10" i="7"/>
  <c r="BW10" i="7"/>
  <c r="BV10" i="7"/>
  <c r="BU10" i="7"/>
  <c r="BT10" i="7"/>
  <c r="BS10" i="7"/>
  <c r="BR10" i="7"/>
  <c r="BQ10" i="7"/>
  <c r="BP10" i="7"/>
  <c r="BO10" i="7"/>
  <c r="BN10" i="7"/>
  <c r="BM10" i="7"/>
  <c r="BL10" i="7"/>
  <c r="BK10" i="7"/>
  <c r="BJ10" i="7"/>
  <c r="BI10" i="7"/>
  <c r="BH10" i="7"/>
  <c r="BG10" i="7"/>
  <c r="BF10" i="7"/>
  <c r="BE10" i="7"/>
  <c r="BD10" i="7"/>
  <c r="BC10" i="7"/>
  <c r="BB10" i="7"/>
  <c r="BA10" i="7"/>
  <c r="AZ10" i="7"/>
  <c r="AY10" i="7"/>
  <c r="AX10" i="7"/>
  <c r="AW10" i="7"/>
  <c r="AV10" i="7"/>
  <c r="AU10" i="7"/>
  <c r="AT10" i="7"/>
  <c r="AS10" i="7"/>
  <c r="AR10" i="7"/>
  <c r="AQ10" i="7"/>
  <c r="AP10" i="7"/>
  <c r="AO10" i="7"/>
  <c r="AN10" i="7"/>
  <c r="AM10" i="7"/>
  <c r="AL10" i="7"/>
  <c r="AK10" i="7"/>
  <c r="AJ10" i="7"/>
  <c r="AI10" i="7"/>
  <c r="AH10" i="7"/>
  <c r="AG10" i="7"/>
  <c r="AF10" i="7"/>
  <c r="AE10" i="7"/>
  <c r="AD10" i="7"/>
  <c r="AC10" i="7"/>
  <c r="AB10" i="7"/>
  <c r="AA10" i="7"/>
  <c r="Z10" i="7"/>
  <c r="Y10" i="7"/>
  <c r="X10" i="7"/>
  <c r="W10" i="7"/>
  <c r="V10" i="7"/>
  <c r="U10" i="7"/>
  <c r="T10" i="7"/>
  <c r="S10" i="7"/>
  <c r="R10" i="7"/>
  <c r="Q10" i="7"/>
  <c r="P10" i="7"/>
  <c r="O10" i="7"/>
  <c r="N10" i="7"/>
  <c r="M10" i="7"/>
  <c r="L10" i="7"/>
  <c r="DR9" i="7"/>
  <c r="DQ9" i="7"/>
  <c r="DP9" i="7"/>
  <c r="DO9" i="7"/>
  <c r="DN9" i="7"/>
  <c r="DM9" i="7"/>
  <c r="DL9" i="7"/>
  <c r="DK9" i="7"/>
  <c r="DJ9" i="7"/>
  <c r="DI9" i="7"/>
  <c r="DH9" i="7"/>
  <c r="DG9" i="7"/>
  <c r="DF9" i="7"/>
  <c r="DE9" i="7"/>
  <c r="DD9" i="7"/>
  <c r="DC9" i="7"/>
  <c r="DB9" i="7"/>
  <c r="DA9" i="7"/>
  <c r="CZ9" i="7"/>
  <c r="CY9" i="7"/>
  <c r="CX9" i="7"/>
  <c r="CW9" i="7"/>
  <c r="CV9" i="7"/>
  <c r="CU9" i="7"/>
  <c r="CT9" i="7"/>
  <c r="CS9" i="7"/>
  <c r="CR9" i="7"/>
  <c r="CQ9" i="7"/>
  <c r="CP9" i="7"/>
  <c r="CO9" i="7"/>
  <c r="CN9" i="7"/>
  <c r="CM9" i="7"/>
  <c r="CL9" i="7"/>
  <c r="CK9" i="7"/>
  <c r="CJ9" i="7"/>
  <c r="CI9" i="7"/>
  <c r="CH9" i="7"/>
  <c r="CG9" i="7"/>
  <c r="CF9" i="7"/>
  <c r="CE9" i="7"/>
  <c r="CD9" i="7"/>
  <c r="CC9" i="7"/>
  <c r="CB9" i="7"/>
  <c r="CA9" i="7"/>
  <c r="BZ9" i="7"/>
  <c r="BY9" i="7"/>
  <c r="BX9" i="7"/>
  <c r="BW9" i="7"/>
  <c r="BV9" i="7"/>
  <c r="BU9" i="7"/>
  <c r="BT9" i="7"/>
  <c r="BS9" i="7"/>
  <c r="BR9" i="7"/>
  <c r="BQ9" i="7"/>
  <c r="BP9" i="7"/>
  <c r="BO9" i="7"/>
  <c r="BN9" i="7"/>
  <c r="BM9" i="7"/>
  <c r="BL9" i="7"/>
  <c r="BK9" i="7"/>
  <c r="BJ9" i="7"/>
  <c r="BI9" i="7"/>
  <c r="BH9" i="7"/>
  <c r="BG9" i="7"/>
  <c r="BF9" i="7"/>
  <c r="BE9" i="7"/>
  <c r="BD9" i="7"/>
  <c r="BC9" i="7"/>
  <c r="BB9" i="7"/>
  <c r="BA9" i="7"/>
  <c r="AZ9" i="7"/>
  <c r="AY9" i="7"/>
  <c r="AX9" i="7"/>
  <c r="AW9" i="7"/>
  <c r="AV9" i="7"/>
  <c r="AU9" i="7"/>
  <c r="AT9" i="7"/>
  <c r="AS9" i="7"/>
  <c r="AR9" i="7"/>
  <c r="AQ9" i="7"/>
  <c r="AP9" i="7"/>
  <c r="AO9" i="7"/>
  <c r="AN9" i="7"/>
  <c r="AM9" i="7"/>
  <c r="AL9" i="7"/>
  <c r="AK9" i="7"/>
  <c r="AJ9" i="7"/>
  <c r="AI9" i="7"/>
  <c r="AH9" i="7"/>
  <c r="AG9" i="7"/>
  <c r="AF9" i="7"/>
  <c r="AE9" i="7"/>
  <c r="AD9" i="7"/>
  <c r="AC9" i="7"/>
  <c r="AB9" i="7"/>
  <c r="AA9" i="7"/>
  <c r="Z9" i="7"/>
  <c r="Y9" i="7"/>
  <c r="X9" i="7"/>
  <c r="W9" i="7"/>
  <c r="V9" i="7"/>
  <c r="U9" i="7"/>
  <c r="T9" i="7"/>
  <c r="S9" i="7"/>
  <c r="R9" i="7"/>
  <c r="Q9" i="7"/>
  <c r="P9" i="7"/>
  <c r="O9" i="7"/>
  <c r="N9" i="7"/>
  <c r="M9" i="7"/>
  <c r="L9" i="7"/>
  <c r="DR8" i="7"/>
  <c r="DQ8" i="7"/>
  <c r="DP8" i="7"/>
  <c r="DO8" i="7"/>
  <c r="DN8" i="7"/>
  <c r="DM8" i="7"/>
  <c r="DL8" i="7"/>
  <c r="DK8" i="7"/>
  <c r="DJ8" i="7"/>
  <c r="DI8" i="7"/>
  <c r="DH8" i="7"/>
  <c r="DG8" i="7"/>
  <c r="DF8" i="7"/>
  <c r="DE8" i="7"/>
  <c r="DD8" i="7"/>
  <c r="DC8" i="7"/>
  <c r="DB8" i="7"/>
  <c r="DA8" i="7"/>
  <c r="CZ8" i="7"/>
  <c r="CY8" i="7"/>
  <c r="CX8" i="7"/>
  <c r="CW8" i="7"/>
  <c r="CV8" i="7"/>
  <c r="CU8" i="7"/>
  <c r="CT8" i="7"/>
  <c r="CS8" i="7"/>
  <c r="CR8" i="7"/>
  <c r="CQ8" i="7"/>
  <c r="CP8" i="7"/>
  <c r="CO8" i="7"/>
  <c r="CN8" i="7"/>
  <c r="CM8" i="7"/>
  <c r="CL8" i="7"/>
  <c r="CK8" i="7"/>
  <c r="CJ8" i="7"/>
  <c r="CI8" i="7"/>
  <c r="CH8" i="7"/>
  <c r="CG8" i="7"/>
  <c r="CF8" i="7"/>
  <c r="CE8" i="7"/>
  <c r="CD8" i="7"/>
  <c r="CC8" i="7"/>
  <c r="CB8" i="7"/>
  <c r="CA8" i="7"/>
  <c r="BZ8" i="7"/>
  <c r="BY8" i="7"/>
  <c r="BX8" i="7"/>
  <c r="BW8" i="7"/>
  <c r="BV8" i="7"/>
  <c r="BU8" i="7"/>
  <c r="BT8" i="7"/>
  <c r="BS8" i="7"/>
  <c r="BR8" i="7"/>
  <c r="BQ8" i="7"/>
  <c r="BP8" i="7"/>
  <c r="BO8" i="7"/>
  <c r="BN8" i="7"/>
  <c r="BM8" i="7"/>
  <c r="BL8" i="7"/>
  <c r="BK8" i="7"/>
  <c r="BJ8" i="7"/>
  <c r="BI8" i="7"/>
  <c r="BH8" i="7"/>
  <c r="BG8" i="7"/>
  <c r="BF8" i="7"/>
  <c r="BE8" i="7"/>
  <c r="BD8" i="7"/>
  <c r="BC8" i="7"/>
  <c r="BB8" i="7"/>
  <c r="BA8" i="7"/>
  <c r="AZ8" i="7"/>
  <c r="AY8" i="7"/>
  <c r="AX8" i="7"/>
  <c r="AW8" i="7"/>
  <c r="AV8" i="7"/>
  <c r="AU8" i="7"/>
  <c r="AT8" i="7"/>
  <c r="AS8" i="7"/>
  <c r="AR8" i="7"/>
  <c r="AQ8" i="7"/>
  <c r="AP8" i="7"/>
  <c r="AO8" i="7"/>
  <c r="AN8" i="7"/>
  <c r="AM8" i="7"/>
  <c r="AL8" i="7"/>
  <c r="AK8" i="7"/>
  <c r="AJ8" i="7"/>
  <c r="AI8" i="7"/>
  <c r="AH8" i="7"/>
  <c r="AG8" i="7"/>
  <c r="AF8" i="7"/>
  <c r="AE8" i="7"/>
  <c r="AD8" i="7"/>
  <c r="AC8" i="7"/>
  <c r="AB8" i="7"/>
  <c r="AA8" i="7"/>
  <c r="Z8" i="7"/>
  <c r="Y8" i="7"/>
  <c r="X8" i="7"/>
  <c r="W8" i="7"/>
  <c r="V8" i="7"/>
  <c r="U8" i="7"/>
  <c r="T8" i="7"/>
  <c r="S8" i="7"/>
  <c r="R8" i="7"/>
  <c r="Q8" i="7"/>
  <c r="P8" i="7"/>
  <c r="O8" i="7"/>
  <c r="N8" i="7"/>
  <c r="M8" i="7"/>
  <c r="L8" i="7"/>
  <c r="P7" i="7"/>
  <c r="W71" i="9"/>
  <c r="W70" i="9"/>
  <c r="B41" i="19"/>
  <c r="I17" i="7"/>
  <c r="A19" i="19"/>
  <c r="A18" i="19"/>
  <c r="A17" i="19"/>
  <c r="A16" i="19"/>
  <c r="A15" i="19"/>
  <c r="A14" i="19"/>
  <c r="W72" i="9"/>
  <c r="I49" i="9"/>
  <c r="DH32" i="7"/>
  <c r="DI32" i="7"/>
  <c r="DJ32" i="7"/>
  <c r="DK32" i="7"/>
  <c r="DL32" i="7"/>
  <c r="DM32" i="7"/>
  <c r="DN32" i="7"/>
  <c r="DO32" i="7"/>
  <c r="DP32" i="7"/>
  <c r="DQ32" i="7"/>
  <c r="DR32" i="7"/>
  <c r="DG32" i="7"/>
  <c r="DF32" i="7"/>
  <c r="CV32" i="7"/>
  <c r="CW32" i="7"/>
  <c r="CX32" i="7"/>
  <c r="CY32" i="7"/>
  <c r="CZ32" i="7"/>
  <c r="DA32" i="7"/>
  <c r="DB32" i="7"/>
  <c r="DC32" i="7"/>
  <c r="DD32" i="7"/>
  <c r="DE32" i="7"/>
  <c r="CU32" i="7"/>
  <c r="CJ32" i="7"/>
  <c r="CK32" i="7"/>
  <c r="CL32" i="7"/>
  <c r="CM32" i="7"/>
  <c r="CN32" i="7"/>
  <c r="CO32" i="7"/>
  <c r="CP32" i="7"/>
  <c r="CQ32" i="7"/>
  <c r="CR32" i="7"/>
  <c r="CS32" i="7"/>
  <c r="CT32" i="7"/>
  <c r="CI32" i="7"/>
  <c r="BX32" i="7"/>
  <c r="BY32" i="7"/>
  <c r="BZ32" i="7"/>
  <c r="CA32" i="7"/>
  <c r="CB32" i="7"/>
  <c r="CC32" i="7"/>
  <c r="CD32" i="7"/>
  <c r="CE32" i="7"/>
  <c r="CF32" i="7"/>
  <c r="CG32" i="7"/>
  <c r="CH32" i="7"/>
  <c r="BW32" i="7"/>
  <c r="BL32" i="7"/>
  <c r="BM32" i="7"/>
  <c r="BN32" i="7"/>
  <c r="BO32" i="7"/>
  <c r="BP32" i="7"/>
  <c r="BQ32" i="7"/>
  <c r="BR32" i="7"/>
  <c r="BS32" i="7"/>
  <c r="BT32" i="7"/>
  <c r="BU32" i="7"/>
  <c r="BV32" i="7"/>
  <c r="BK32" i="7"/>
  <c r="AM32" i="7"/>
  <c r="R32" i="7"/>
  <c r="S32" i="7"/>
  <c r="T32" i="7"/>
  <c r="U32" i="7"/>
  <c r="V32" i="7"/>
  <c r="W32" i="7"/>
  <c r="X32" i="7"/>
  <c r="Y32" i="7"/>
  <c r="Z32" i="7"/>
  <c r="AA32" i="7"/>
  <c r="AB32" i="7"/>
  <c r="AC32" i="7"/>
  <c r="AD32" i="7"/>
  <c r="AE32" i="7"/>
  <c r="AF32" i="7"/>
  <c r="AG32" i="7"/>
  <c r="AH32" i="7"/>
  <c r="AI32" i="7"/>
  <c r="AJ32" i="7"/>
  <c r="AK32" i="7"/>
  <c r="O29" i="7"/>
  <c r="P29" i="7"/>
  <c r="Q29" i="7"/>
  <c r="R29" i="7"/>
  <c r="S29" i="7"/>
  <c r="T29" i="7"/>
  <c r="U29" i="7"/>
  <c r="V29" i="7"/>
  <c r="W29" i="7"/>
  <c r="X29" i="7"/>
  <c r="Y29" i="7"/>
  <c r="Z29" i="7"/>
  <c r="AA29" i="7"/>
  <c r="AB29" i="7"/>
  <c r="AC29" i="7"/>
  <c r="AD29" i="7"/>
  <c r="AE29" i="7"/>
  <c r="AF29" i="7"/>
  <c r="AG29" i="7"/>
  <c r="AH29" i="7"/>
  <c r="AI29" i="7"/>
  <c r="AJ29" i="7"/>
  <c r="AK29" i="7"/>
  <c r="AL29" i="7"/>
  <c r="AM29" i="7"/>
  <c r="AN29" i="7"/>
  <c r="AO29" i="7"/>
  <c r="AP29" i="7"/>
  <c r="AQ29" i="7"/>
  <c r="AR29" i="7"/>
  <c r="AS29" i="7"/>
  <c r="AT29" i="7"/>
  <c r="AU29" i="7"/>
  <c r="AV29" i="7"/>
  <c r="AW29" i="7"/>
  <c r="AX29" i="7"/>
  <c r="AY29" i="7"/>
  <c r="AZ29" i="7"/>
  <c r="BA29" i="7"/>
  <c r="BB29" i="7"/>
  <c r="BC29" i="7"/>
  <c r="BD29" i="7"/>
  <c r="BE29" i="7"/>
  <c r="BF29" i="7"/>
  <c r="BG29" i="7"/>
  <c r="BH29" i="7"/>
  <c r="BI29" i="7"/>
  <c r="BJ29" i="7"/>
  <c r="BK29" i="7"/>
  <c r="BL29" i="7"/>
  <c r="BM29" i="7"/>
  <c r="BN29" i="7"/>
  <c r="BO29" i="7"/>
  <c r="BP29" i="7"/>
  <c r="BQ29" i="7"/>
  <c r="BR29" i="7"/>
  <c r="BS29" i="7"/>
  <c r="BT29" i="7"/>
  <c r="BU29" i="7"/>
  <c r="BV29" i="7"/>
  <c r="BW29" i="7"/>
  <c r="BX29" i="7"/>
  <c r="BY29" i="7"/>
  <c r="BZ29" i="7"/>
  <c r="CA29" i="7"/>
  <c r="CB29" i="7"/>
  <c r="CC29" i="7"/>
  <c r="CD29" i="7"/>
  <c r="CE29" i="7"/>
  <c r="CF29" i="7"/>
  <c r="CG29" i="7"/>
  <c r="CH29" i="7"/>
  <c r="CI29" i="7"/>
  <c r="CJ29" i="7"/>
  <c r="CK29" i="7"/>
  <c r="CL29" i="7"/>
  <c r="CM29" i="7"/>
  <c r="CN29" i="7"/>
  <c r="CO29" i="7"/>
  <c r="CP29" i="7"/>
  <c r="CQ29" i="7"/>
  <c r="CR29" i="7"/>
  <c r="CS29" i="7"/>
  <c r="CT29" i="7"/>
  <c r="CU29" i="7"/>
  <c r="CV29" i="7"/>
  <c r="CW29" i="7"/>
  <c r="CX29" i="7"/>
  <c r="CY29" i="7"/>
  <c r="CZ29" i="7"/>
  <c r="DA29" i="7"/>
  <c r="DB29" i="7"/>
  <c r="DC29" i="7"/>
  <c r="DD29" i="7"/>
  <c r="DE29" i="7"/>
  <c r="DF29" i="7"/>
  <c r="DG29" i="7"/>
  <c r="DH29" i="7"/>
  <c r="DI29" i="7"/>
  <c r="DJ29" i="7"/>
  <c r="DK29" i="7"/>
  <c r="DL29" i="7"/>
  <c r="DM29" i="7"/>
  <c r="DN29" i="7"/>
  <c r="DO29" i="7"/>
  <c r="DP29" i="7"/>
  <c r="DQ29" i="7"/>
  <c r="DR29" i="7"/>
  <c r="M29" i="7"/>
  <c r="N29" i="7"/>
  <c r="J29" i="7"/>
  <c r="K29" i="7"/>
  <c r="L29" i="7"/>
  <c r="DR27" i="7"/>
  <c r="DR34" i="7"/>
  <c r="CJ27" i="7"/>
  <c r="CK27" i="7"/>
  <c r="CL27" i="7"/>
  <c r="CM27" i="7"/>
  <c r="CN27" i="7"/>
  <c r="CO27" i="7"/>
  <c r="CP27" i="7"/>
  <c r="CQ27" i="7"/>
  <c r="CR27" i="7"/>
  <c r="CS27" i="7"/>
  <c r="CT27" i="7"/>
  <c r="CU27" i="7"/>
  <c r="CV27" i="7"/>
  <c r="CW27" i="7"/>
  <c r="CX27" i="7"/>
  <c r="CY27" i="7"/>
  <c r="CZ27" i="7"/>
  <c r="DA27" i="7"/>
  <c r="DB27" i="7"/>
  <c r="DC27" i="7"/>
  <c r="DD27" i="7"/>
  <c r="DE27" i="7"/>
  <c r="DF27" i="7"/>
  <c r="DG27" i="7"/>
  <c r="DH27" i="7"/>
  <c r="DI27" i="7"/>
  <c r="DJ27" i="7"/>
  <c r="DK27" i="7"/>
  <c r="DL27" i="7"/>
  <c r="DM27" i="7"/>
  <c r="DN27" i="7"/>
  <c r="DO27" i="7"/>
  <c r="DP27" i="7"/>
  <c r="DQ27" i="7"/>
  <c r="CJ34" i="7"/>
  <c r="CK34" i="7"/>
  <c r="CL34" i="7"/>
  <c r="CM34" i="7"/>
  <c r="CN34" i="7"/>
  <c r="CO34" i="7"/>
  <c r="CP34" i="7"/>
  <c r="CQ34" i="7"/>
  <c r="CR34" i="7"/>
  <c r="CS34" i="7"/>
  <c r="CT34" i="7"/>
  <c r="CU34" i="7"/>
  <c r="CV34" i="7"/>
  <c r="CW34" i="7"/>
  <c r="CX34" i="7"/>
  <c r="CY34" i="7"/>
  <c r="CZ34" i="7"/>
  <c r="DA34" i="7"/>
  <c r="DB34" i="7"/>
  <c r="DC34" i="7"/>
  <c r="DD34" i="7"/>
  <c r="DE34" i="7"/>
  <c r="DF34" i="7"/>
  <c r="DG34" i="7"/>
  <c r="DH34" i="7"/>
  <c r="DI34" i="7"/>
  <c r="DJ34" i="7"/>
  <c r="DK34" i="7"/>
  <c r="DL34" i="7"/>
  <c r="DM34" i="7"/>
  <c r="DN34" i="7"/>
  <c r="DO34" i="7"/>
  <c r="DP34" i="7"/>
  <c r="DQ34" i="7"/>
  <c r="BS27" i="7"/>
  <c r="BT27" i="7"/>
  <c r="BU27" i="7"/>
  <c r="BV27" i="7"/>
  <c r="BW27" i="7"/>
  <c r="BX27" i="7"/>
  <c r="BY27" i="7"/>
  <c r="BZ27" i="7"/>
  <c r="CA27" i="7"/>
  <c r="CB27" i="7"/>
  <c r="CC27" i="7"/>
  <c r="CD27" i="7"/>
  <c r="CE27" i="7"/>
  <c r="CF27" i="7"/>
  <c r="CG27" i="7"/>
  <c r="CH27" i="7"/>
  <c r="CI27" i="7"/>
  <c r="BS34" i="7"/>
  <c r="BT34" i="7"/>
  <c r="BU34" i="7"/>
  <c r="BV34" i="7"/>
  <c r="BW34" i="7"/>
  <c r="BX34" i="7"/>
  <c r="BY34" i="7"/>
  <c r="BZ34" i="7"/>
  <c r="CA34" i="7"/>
  <c r="CB34" i="7"/>
  <c r="CC34" i="7"/>
  <c r="CD34" i="7"/>
  <c r="CE34" i="7"/>
  <c r="CF34" i="7"/>
  <c r="CG34" i="7"/>
  <c r="CH34" i="7"/>
  <c r="CI34" i="7"/>
  <c r="BK27" i="7"/>
  <c r="BL27" i="7"/>
  <c r="BM27" i="7"/>
  <c r="BN27" i="7"/>
  <c r="BO27" i="7"/>
  <c r="BP27" i="7"/>
  <c r="BQ27" i="7"/>
  <c r="BR27" i="7"/>
  <c r="BK34" i="7"/>
  <c r="BL34" i="7"/>
  <c r="BM34" i="7"/>
  <c r="BN34" i="7"/>
  <c r="BO34" i="7"/>
  <c r="BP34" i="7"/>
  <c r="BQ34" i="7"/>
  <c r="BR34" i="7"/>
  <c r="J19" i="7"/>
  <c r="DA19" i="1"/>
  <c r="DB19" i="1"/>
  <c r="DC19" i="1"/>
  <c r="DE19" i="1"/>
  <c r="DI19" i="1"/>
  <c r="DJ19" i="1"/>
  <c r="DK19" i="1"/>
  <c r="DM19" i="1"/>
  <c r="DQ19" i="1"/>
  <c r="DR19" i="1"/>
  <c r="DA20" i="1"/>
  <c r="DH20" i="1"/>
  <c r="DI20" i="1"/>
  <c r="DP20" i="1"/>
  <c r="DQ20" i="1"/>
  <c r="DC21" i="1"/>
  <c r="DE21" i="1"/>
  <c r="DF21" i="1"/>
  <c r="DG21" i="1"/>
  <c r="DK21" i="1"/>
  <c r="DM21" i="1"/>
  <c r="DN21" i="1"/>
  <c r="DO21" i="1"/>
  <c r="DD22" i="1"/>
  <c r="DE22" i="1"/>
  <c r="DL22" i="1"/>
  <c r="DM22" i="1"/>
  <c r="DA23" i="1"/>
  <c r="DB23" i="1"/>
  <c r="DC23" i="1"/>
  <c r="DE23" i="1"/>
  <c r="DG23" i="1"/>
  <c r="DI23" i="1"/>
  <c r="DJ23" i="1"/>
  <c r="DK23" i="1"/>
  <c r="DM23" i="1"/>
  <c r="DO23" i="1"/>
  <c r="DQ23" i="1"/>
  <c r="DR23" i="1"/>
  <c r="CP19" i="1"/>
  <c r="CW19" i="1"/>
  <c r="CX19" i="1"/>
  <c r="CT20" i="1"/>
  <c r="CU20" i="1"/>
  <c r="CQ21" i="1"/>
  <c r="CR21" i="1"/>
  <c r="CY21" i="1"/>
  <c r="CZ21" i="1"/>
  <c r="CV22" i="1"/>
  <c r="CW22" i="1"/>
  <c r="CQ23" i="1"/>
  <c r="CR23" i="1"/>
  <c r="CS23" i="1"/>
  <c r="CT23" i="1"/>
  <c r="CU23" i="1"/>
  <c r="CV23" i="1"/>
  <c r="CW23" i="1"/>
  <c r="CY23" i="1"/>
  <c r="CZ23" i="1"/>
  <c r="CF19" i="1"/>
  <c r="CG19" i="1"/>
  <c r="CK19" i="1"/>
  <c r="CM19" i="1"/>
  <c r="CN19" i="1"/>
  <c r="CO19" i="1"/>
  <c r="CL20" i="1"/>
  <c r="CM20" i="1"/>
  <c r="CG21" i="1"/>
  <c r="CI21" i="1"/>
  <c r="CJ21" i="1"/>
  <c r="CK21" i="1"/>
  <c r="CM21" i="1"/>
  <c r="CO21" i="1"/>
  <c r="CF23" i="1"/>
  <c r="CG23" i="1"/>
  <c r="CI23" i="1"/>
  <c r="CK23" i="1"/>
  <c r="CM23" i="1"/>
  <c r="CO23" i="1"/>
  <c r="CC19" i="1"/>
  <c r="CE19" i="1"/>
  <c r="CD20" i="1"/>
  <c r="CE20" i="1"/>
  <c r="CE21" i="1"/>
  <c r="CD22" i="1"/>
  <c r="CE22" i="1"/>
  <c r="CC23" i="1"/>
  <c r="CE23" i="1"/>
  <c r="BM19" i="1"/>
  <c r="BN19" i="1"/>
  <c r="BO19" i="1"/>
  <c r="BQ19" i="1"/>
  <c r="BU19" i="1"/>
  <c r="BV19" i="1"/>
  <c r="BW19" i="1"/>
  <c r="BY19" i="1"/>
  <c r="BN20" i="1"/>
  <c r="BO20" i="1"/>
  <c r="BV20" i="1"/>
  <c r="BW20" i="1"/>
  <c r="BO21" i="1"/>
  <c r="BQ21" i="1"/>
  <c r="BS21" i="1"/>
  <c r="BW21" i="1"/>
  <c r="BY21" i="1"/>
  <c r="CA21" i="1"/>
  <c r="BN22" i="1"/>
  <c r="BO22" i="1"/>
  <c r="BV22" i="1"/>
  <c r="BW22" i="1"/>
  <c r="BM23" i="1"/>
  <c r="BN23" i="1"/>
  <c r="BO23" i="1"/>
  <c r="BQ23" i="1"/>
  <c r="BS23" i="1"/>
  <c r="BU23" i="1"/>
  <c r="BV23" i="1"/>
  <c r="BW23" i="1"/>
  <c r="BY23" i="1"/>
  <c r="CA23" i="1"/>
  <c r="BK20" i="1"/>
  <c r="BK21" i="1"/>
  <c r="BK23" i="1"/>
  <c r="R12" i="1"/>
  <c r="T12" i="1"/>
  <c r="V12" i="1"/>
  <c r="X12" i="1"/>
  <c r="Z12" i="1"/>
  <c r="AB12" i="1"/>
  <c r="AD12" i="1"/>
  <c r="AF12" i="1"/>
  <c r="AH12" i="1"/>
  <c r="AJ12" i="1"/>
  <c r="AL12" i="1"/>
  <c r="AN12" i="1"/>
  <c r="AP12" i="1"/>
  <c r="AR12" i="1"/>
  <c r="AT12" i="1"/>
  <c r="AV12" i="1"/>
  <c r="AX12" i="1"/>
  <c r="AZ12" i="1"/>
  <c r="BB12" i="1"/>
  <c r="BD12" i="1"/>
  <c r="BF12" i="1"/>
  <c r="BH12" i="1"/>
  <c r="BJ12" i="1"/>
  <c r="BL12" i="1"/>
  <c r="BL23" i="1" s="1"/>
  <c r="BN12" i="1"/>
  <c r="BP12" i="1"/>
  <c r="BP23" i="1" s="1"/>
  <c r="BR12" i="1"/>
  <c r="BR23" i="1" s="1"/>
  <c r="BT12" i="1"/>
  <c r="BT23" i="1" s="1"/>
  <c r="BV12" i="1"/>
  <c r="BX12" i="1"/>
  <c r="BX23" i="1" s="1"/>
  <c r="BZ12" i="1"/>
  <c r="BZ23" i="1" s="1"/>
  <c r="CB12" i="1"/>
  <c r="CB23" i="1" s="1"/>
  <c r="CD12" i="1"/>
  <c r="CD23" i="1" s="1"/>
  <c r="CF12" i="1"/>
  <c r="CH12" i="1"/>
  <c r="CH23" i="1" s="1"/>
  <c r="CJ12" i="1"/>
  <c r="CJ23" i="1" s="1"/>
  <c r="CL12" i="1"/>
  <c r="CL23" i="1" s="1"/>
  <c r="CN12" i="1"/>
  <c r="CN23" i="1" s="1"/>
  <c r="CP12" i="1"/>
  <c r="CP23" i="1" s="1"/>
  <c r="CR12" i="1"/>
  <c r="CT12" i="1"/>
  <c r="CV12" i="1"/>
  <c r="CX12" i="1"/>
  <c r="CX23" i="1" s="1"/>
  <c r="CZ12" i="1"/>
  <c r="DB12" i="1"/>
  <c r="DD12" i="1"/>
  <c r="DD23" i="1" s="1"/>
  <c r="DF12" i="1"/>
  <c r="DF23" i="1" s="1"/>
  <c r="DH12" i="1"/>
  <c r="DH23" i="1" s="1"/>
  <c r="DJ12" i="1"/>
  <c r="DL12" i="1"/>
  <c r="DL23" i="1" s="1"/>
  <c r="DN12" i="1"/>
  <c r="DN23" i="1" s="1"/>
  <c r="DP12" i="1"/>
  <c r="DP23" i="1" s="1"/>
  <c r="DR12" i="1"/>
  <c r="P12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AC8" i="1"/>
  <c r="AD8" i="1"/>
  <c r="AE8" i="1"/>
  <c r="AF8" i="1"/>
  <c r="AG8" i="1"/>
  <c r="AH8" i="1"/>
  <c r="AI8" i="1"/>
  <c r="AJ8" i="1"/>
  <c r="AK8" i="1"/>
  <c r="AL8" i="1"/>
  <c r="AM8" i="1"/>
  <c r="AN8" i="1"/>
  <c r="AO8" i="1"/>
  <c r="AP8" i="1"/>
  <c r="AQ8" i="1"/>
  <c r="AR8" i="1"/>
  <c r="AS8" i="1"/>
  <c r="AT8" i="1"/>
  <c r="AU8" i="1"/>
  <c r="AV8" i="1"/>
  <c r="AW8" i="1"/>
  <c r="AX8" i="1"/>
  <c r="AY8" i="1"/>
  <c r="AZ8" i="1"/>
  <c r="BA8" i="1"/>
  <c r="BB8" i="1"/>
  <c r="BC8" i="1"/>
  <c r="BD8" i="1"/>
  <c r="BE8" i="1"/>
  <c r="BF8" i="1"/>
  <c r="BG8" i="1"/>
  <c r="BH8" i="1"/>
  <c r="BI8" i="1"/>
  <c r="BJ8" i="1"/>
  <c r="BK8" i="1"/>
  <c r="BK19" i="1" s="1"/>
  <c r="BL8" i="1"/>
  <c r="BL19" i="1" s="1"/>
  <c r="BM8" i="1"/>
  <c r="BN8" i="1"/>
  <c r="BO8" i="1"/>
  <c r="BP8" i="1"/>
  <c r="BP19" i="1" s="1"/>
  <c r="BQ8" i="1"/>
  <c r="BR8" i="1"/>
  <c r="BR19" i="1" s="1"/>
  <c r="BS8" i="1"/>
  <c r="BS19" i="1" s="1"/>
  <c r="BT8" i="1"/>
  <c r="BT19" i="1" s="1"/>
  <c r="BU8" i="1"/>
  <c r="BV8" i="1"/>
  <c r="BW8" i="1"/>
  <c r="BX8" i="1"/>
  <c r="BX19" i="1" s="1"/>
  <c r="BY8" i="1"/>
  <c r="BZ8" i="1"/>
  <c r="BZ19" i="1" s="1"/>
  <c r="CA8" i="1"/>
  <c r="CA19" i="1" s="1"/>
  <c r="CB8" i="1"/>
  <c r="CB19" i="1" s="1"/>
  <c r="CC8" i="1"/>
  <c r="CD8" i="1"/>
  <c r="CD19" i="1" s="1"/>
  <c r="CE8" i="1"/>
  <c r="CF8" i="1"/>
  <c r="CG8" i="1"/>
  <c r="CH8" i="1"/>
  <c r="CH19" i="1" s="1"/>
  <c r="CI8" i="1"/>
  <c r="CI19" i="1" s="1"/>
  <c r="CJ8" i="1"/>
  <c r="CJ19" i="1" s="1"/>
  <c r="CK8" i="1"/>
  <c r="CL8" i="1"/>
  <c r="CL19" i="1" s="1"/>
  <c r="CM8" i="1"/>
  <c r="CN8" i="1"/>
  <c r="CO8" i="1"/>
  <c r="CP8" i="1"/>
  <c r="CQ8" i="1"/>
  <c r="CQ19" i="1" s="1"/>
  <c r="CR8" i="1"/>
  <c r="CR19" i="1" s="1"/>
  <c r="CS8" i="1"/>
  <c r="CS19" i="1" s="1"/>
  <c r="CT8" i="1"/>
  <c r="CT19" i="1" s="1"/>
  <c r="CU8" i="1"/>
  <c r="CU19" i="1" s="1"/>
  <c r="CV8" i="1"/>
  <c r="CV19" i="1" s="1"/>
  <c r="CW8" i="1"/>
  <c r="CX8" i="1"/>
  <c r="CY8" i="1"/>
  <c r="CY19" i="1" s="1"/>
  <c r="CZ8" i="1"/>
  <c r="CZ19" i="1" s="1"/>
  <c r="DA8" i="1"/>
  <c r="DB8" i="1"/>
  <c r="DC8" i="1"/>
  <c r="DD8" i="1"/>
  <c r="DD19" i="1" s="1"/>
  <c r="DE8" i="1"/>
  <c r="DF8" i="1"/>
  <c r="DF19" i="1" s="1"/>
  <c r="DG8" i="1"/>
  <c r="DG19" i="1" s="1"/>
  <c r="DH8" i="1"/>
  <c r="DH19" i="1" s="1"/>
  <c r="DI8" i="1"/>
  <c r="DJ8" i="1"/>
  <c r="DK8" i="1"/>
  <c r="DL8" i="1"/>
  <c r="DL19" i="1" s="1"/>
  <c r="DM8" i="1"/>
  <c r="DN8" i="1"/>
  <c r="DN19" i="1" s="1"/>
  <c r="DO8" i="1"/>
  <c r="DO19" i="1" s="1"/>
  <c r="DP8" i="1"/>
  <c r="DP19" i="1" s="1"/>
  <c r="DQ8" i="1"/>
  <c r="DR8" i="1"/>
  <c r="P9" i="1"/>
  <c r="Q9" i="1"/>
  <c r="R9" i="1"/>
  <c r="S9" i="1"/>
  <c r="T9" i="1"/>
  <c r="U9" i="1"/>
  <c r="V9" i="1"/>
  <c r="W9" i="1"/>
  <c r="X9" i="1"/>
  <c r="Y9" i="1"/>
  <c r="Z9" i="1"/>
  <c r="AA9" i="1"/>
  <c r="AB9" i="1"/>
  <c r="AC9" i="1"/>
  <c r="AD9" i="1"/>
  <c r="AE9" i="1"/>
  <c r="AF9" i="1"/>
  <c r="AG9" i="1"/>
  <c r="AH9" i="1"/>
  <c r="AI9" i="1"/>
  <c r="AJ9" i="1"/>
  <c r="AK9" i="1"/>
  <c r="AL9" i="1"/>
  <c r="AM9" i="1"/>
  <c r="AN9" i="1"/>
  <c r="AO9" i="1"/>
  <c r="AP9" i="1"/>
  <c r="AQ9" i="1"/>
  <c r="AR9" i="1"/>
  <c r="AS9" i="1"/>
  <c r="AT9" i="1"/>
  <c r="AU9" i="1"/>
  <c r="AV9" i="1"/>
  <c r="AW9" i="1"/>
  <c r="AX9" i="1"/>
  <c r="AY9" i="1"/>
  <c r="AZ9" i="1"/>
  <c r="BA9" i="1"/>
  <c r="BB9" i="1"/>
  <c r="BC9" i="1"/>
  <c r="BD9" i="1"/>
  <c r="BE9" i="1"/>
  <c r="BF9" i="1"/>
  <c r="BG9" i="1"/>
  <c r="BH9" i="1"/>
  <c r="BI9" i="1"/>
  <c r="BJ9" i="1"/>
  <c r="BK9" i="1"/>
  <c r="BL9" i="1"/>
  <c r="BL20" i="1" s="1"/>
  <c r="BM9" i="1"/>
  <c r="BM20" i="1" s="1"/>
  <c r="BN9" i="1"/>
  <c r="BO9" i="1"/>
  <c r="BP9" i="1"/>
  <c r="BP20" i="1" s="1"/>
  <c r="BQ9" i="1"/>
  <c r="BQ20" i="1" s="1"/>
  <c r="BR9" i="1"/>
  <c r="BR20" i="1" s="1"/>
  <c r="BS9" i="1"/>
  <c r="BS20" i="1" s="1"/>
  <c r="BT9" i="1"/>
  <c r="BT20" i="1" s="1"/>
  <c r="BU9" i="1"/>
  <c r="BU20" i="1" s="1"/>
  <c r="BV9" i="1"/>
  <c r="BW9" i="1"/>
  <c r="BX9" i="1"/>
  <c r="BX20" i="1" s="1"/>
  <c r="BY9" i="1"/>
  <c r="BY20" i="1" s="1"/>
  <c r="BZ9" i="1"/>
  <c r="BZ20" i="1" s="1"/>
  <c r="CA9" i="1"/>
  <c r="CA20" i="1" s="1"/>
  <c r="CB9" i="1"/>
  <c r="CB20" i="1" s="1"/>
  <c r="CC9" i="1"/>
  <c r="CC20" i="1" s="1"/>
  <c r="CD9" i="1"/>
  <c r="CE9" i="1"/>
  <c r="CF9" i="1"/>
  <c r="CF20" i="1" s="1"/>
  <c r="CG9" i="1"/>
  <c r="CG20" i="1" s="1"/>
  <c r="CH9" i="1"/>
  <c r="CH20" i="1" s="1"/>
  <c r="CI9" i="1"/>
  <c r="CI20" i="1" s="1"/>
  <c r="CJ9" i="1"/>
  <c r="CJ20" i="1" s="1"/>
  <c r="CK9" i="1"/>
  <c r="CK20" i="1" s="1"/>
  <c r="CL9" i="1"/>
  <c r="CM9" i="1"/>
  <c r="CN9" i="1"/>
  <c r="CN20" i="1" s="1"/>
  <c r="CO9" i="1"/>
  <c r="CO20" i="1" s="1"/>
  <c r="CP9" i="1"/>
  <c r="CP20" i="1" s="1"/>
  <c r="CQ9" i="1"/>
  <c r="CQ20" i="1" s="1"/>
  <c r="CR9" i="1"/>
  <c r="CR20" i="1" s="1"/>
  <c r="CS9" i="1"/>
  <c r="CS20" i="1" s="1"/>
  <c r="CT9" i="1"/>
  <c r="CU9" i="1"/>
  <c r="CV9" i="1"/>
  <c r="CV20" i="1" s="1"/>
  <c r="CW9" i="1"/>
  <c r="CW20" i="1" s="1"/>
  <c r="CX9" i="1"/>
  <c r="CX20" i="1" s="1"/>
  <c r="CY9" i="1"/>
  <c r="CY20" i="1" s="1"/>
  <c r="CZ9" i="1"/>
  <c r="CZ20" i="1" s="1"/>
  <c r="DA9" i="1"/>
  <c r="DB9" i="1"/>
  <c r="DB20" i="1" s="1"/>
  <c r="DC9" i="1"/>
  <c r="DC20" i="1" s="1"/>
  <c r="DD9" i="1"/>
  <c r="DD20" i="1" s="1"/>
  <c r="DE9" i="1"/>
  <c r="DE20" i="1" s="1"/>
  <c r="DF9" i="1"/>
  <c r="DF20" i="1" s="1"/>
  <c r="DG9" i="1"/>
  <c r="DG20" i="1" s="1"/>
  <c r="DH9" i="1"/>
  <c r="DI9" i="1"/>
  <c r="DJ9" i="1"/>
  <c r="DJ20" i="1" s="1"/>
  <c r="DK9" i="1"/>
  <c r="DK20" i="1" s="1"/>
  <c r="DL9" i="1"/>
  <c r="DL20" i="1" s="1"/>
  <c r="DM9" i="1"/>
  <c r="DM20" i="1" s="1"/>
  <c r="DN9" i="1"/>
  <c r="DN20" i="1" s="1"/>
  <c r="DO9" i="1"/>
  <c r="DO20" i="1" s="1"/>
  <c r="DP9" i="1"/>
  <c r="DQ9" i="1"/>
  <c r="DR9" i="1"/>
  <c r="DR20" i="1" s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AH10" i="1"/>
  <c r="AI10" i="1"/>
  <c r="AJ10" i="1"/>
  <c r="AK10" i="1"/>
  <c r="AL10" i="1"/>
  <c r="AM10" i="1"/>
  <c r="AN10" i="1"/>
  <c r="AO10" i="1"/>
  <c r="AP10" i="1"/>
  <c r="AQ10" i="1"/>
  <c r="AR10" i="1"/>
  <c r="AS10" i="1"/>
  <c r="AT10" i="1"/>
  <c r="AU10" i="1"/>
  <c r="AV10" i="1"/>
  <c r="AW10" i="1"/>
  <c r="AX10" i="1"/>
  <c r="AY10" i="1"/>
  <c r="AZ10" i="1"/>
  <c r="BA10" i="1"/>
  <c r="BB10" i="1"/>
  <c r="BC10" i="1"/>
  <c r="BD10" i="1"/>
  <c r="BE10" i="1"/>
  <c r="BF10" i="1"/>
  <c r="BG10" i="1"/>
  <c r="BH10" i="1"/>
  <c r="BI10" i="1"/>
  <c r="BJ10" i="1"/>
  <c r="BK10" i="1"/>
  <c r="BL10" i="1"/>
  <c r="BL21" i="1" s="1"/>
  <c r="BM10" i="1"/>
  <c r="BM21" i="1" s="1"/>
  <c r="BN10" i="1"/>
  <c r="BN21" i="1" s="1"/>
  <c r="BO10" i="1"/>
  <c r="BP10" i="1"/>
  <c r="BP21" i="1" s="1"/>
  <c r="BQ10" i="1"/>
  <c r="BR10" i="1"/>
  <c r="BR21" i="1" s="1"/>
  <c r="BS10" i="1"/>
  <c r="BT10" i="1"/>
  <c r="BT21" i="1" s="1"/>
  <c r="BU10" i="1"/>
  <c r="BU21" i="1" s="1"/>
  <c r="BV10" i="1"/>
  <c r="BV21" i="1" s="1"/>
  <c r="BW10" i="1"/>
  <c r="BX10" i="1"/>
  <c r="BX21" i="1" s="1"/>
  <c r="BY10" i="1"/>
  <c r="BZ10" i="1"/>
  <c r="BZ21" i="1" s="1"/>
  <c r="CA10" i="1"/>
  <c r="CB10" i="1"/>
  <c r="CB21" i="1" s="1"/>
  <c r="CC10" i="1"/>
  <c r="CC21" i="1" s="1"/>
  <c r="CD10" i="1"/>
  <c r="CD21" i="1" s="1"/>
  <c r="CE10" i="1"/>
  <c r="CF10" i="1"/>
  <c r="CF21" i="1" s="1"/>
  <c r="CG10" i="1"/>
  <c r="CH10" i="1"/>
  <c r="CH21" i="1" s="1"/>
  <c r="CI10" i="1"/>
  <c r="CJ10" i="1"/>
  <c r="CK10" i="1"/>
  <c r="CL10" i="1"/>
  <c r="CL21" i="1" s="1"/>
  <c r="CM10" i="1"/>
  <c r="CN10" i="1"/>
  <c r="CN21" i="1" s="1"/>
  <c r="CO10" i="1"/>
  <c r="CP10" i="1"/>
  <c r="CP21" i="1" s="1"/>
  <c r="CQ10" i="1"/>
  <c r="CR10" i="1"/>
  <c r="CS10" i="1"/>
  <c r="CS21" i="1" s="1"/>
  <c r="CT10" i="1"/>
  <c r="CT21" i="1" s="1"/>
  <c r="CU10" i="1"/>
  <c r="CU21" i="1" s="1"/>
  <c r="CV10" i="1"/>
  <c r="CV21" i="1" s="1"/>
  <c r="CW10" i="1"/>
  <c r="CW21" i="1" s="1"/>
  <c r="CX10" i="1"/>
  <c r="CX21" i="1" s="1"/>
  <c r="CY10" i="1"/>
  <c r="CZ10" i="1"/>
  <c r="DA10" i="1"/>
  <c r="DA21" i="1" s="1"/>
  <c r="DB10" i="1"/>
  <c r="DB21" i="1" s="1"/>
  <c r="DC10" i="1"/>
  <c r="DD10" i="1"/>
  <c r="DD21" i="1" s="1"/>
  <c r="DE10" i="1"/>
  <c r="DF10" i="1"/>
  <c r="DG10" i="1"/>
  <c r="DH10" i="1"/>
  <c r="DH21" i="1" s="1"/>
  <c r="DI10" i="1"/>
  <c r="DI21" i="1" s="1"/>
  <c r="DJ10" i="1"/>
  <c r="DJ21" i="1" s="1"/>
  <c r="DK10" i="1"/>
  <c r="DL10" i="1"/>
  <c r="DL21" i="1" s="1"/>
  <c r="DM10" i="1"/>
  <c r="DN10" i="1"/>
  <c r="DO10" i="1"/>
  <c r="DP10" i="1"/>
  <c r="DP21" i="1" s="1"/>
  <c r="DQ10" i="1"/>
  <c r="DQ21" i="1" s="1"/>
  <c r="DR10" i="1"/>
  <c r="DR21" i="1" s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AR11" i="1"/>
  <c r="AS11" i="1"/>
  <c r="AT11" i="1"/>
  <c r="AU11" i="1"/>
  <c r="AV11" i="1"/>
  <c r="AW11" i="1"/>
  <c r="AX11" i="1"/>
  <c r="AY11" i="1"/>
  <c r="AZ11" i="1"/>
  <c r="BA11" i="1"/>
  <c r="BB11" i="1"/>
  <c r="BC11" i="1"/>
  <c r="BD11" i="1"/>
  <c r="BE11" i="1"/>
  <c r="BF11" i="1"/>
  <c r="BG11" i="1"/>
  <c r="BH11" i="1"/>
  <c r="BI11" i="1"/>
  <c r="BJ11" i="1"/>
  <c r="BK11" i="1"/>
  <c r="BK22" i="1" s="1"/>
  <c r="BL11" i="1"/>
  <c r="BL22" i="1" s="1"/>
  <c r="BM11" i="1"/>
  <c r="BM22" i="1" s="1"/>
  <c r="BN11" i="1"/>
  <c r="BO11" i="1"/>
  <c r="BP11" i="1"/>
  <c r="BP22" i="1" s="1"/>
  <c r="BQ11" i="1"/>
  <c r="BQ22" i="1" s="1"/>
  <c r="BR11" i="1"/>
  <c r="BR22" i="1" s="1"/>
  <c r="BS11" i="1"/>
  <c r="BS22" i="1" s="1"/>
  <c r="BT11" i="1"/>
  <c r="BT22" i="1" s="1"/>
  <c r="BU11" i="1"/>
  <c r="BU22" i="1" s="1"/>
  <c r="BV11" i="1"/>
  <c r="BW11" i="1"/>
  <c r="BX11" i="1"/>
  <c r="BX22" i="1" s="1"/>
  <c r="BY11" i="1"/>
  <c r="BY22" i="1" s="1"/>
  <c r="BZ11" i="1"/>
  <c r="BZ22" i="1" s="1"/>
  <c r="CA11" i="1"/>
  <c r="CA22" i="1" s="1"/>
  <c r="CB11" i="1"/>
  <c r="CB22" i="1" s="1"/>
  <c r="CC11" i="1"/>
  <c r="CC22" i="1" s="1"/>
  <c r="CD11" i="1"/>
  <c r="CE11" i="1"/>
  <c r="CF11" i="1"/>
  <c r="CF22" i="1" s="1"/>
  <c r="CG11" i="1"/>
  <c r="CG22" i="1" s="1"/>
  <c r="CH11" i="1"/>
  <c r="CH22" i="1" s="1"/>
  <c r="CI11" i="1"/>
  <c r="CI22" i="1" s="1"/>
  <c r="CJ11" i="1"/>
  <c r="CJ22" i="1" s="1"/>
  <c r="CK11" i="1"/>
  <c r="CK22" i="1" s="1"/>
  <c r="CL11" i="1"/>
  <c r="CL22" i="1" s="1"/>
  <c r="CM11" i="1"/>
  <c r="CM22" i="1" s="1"/>
  <c r="CN11" i="1"/>
  <c r="CN22" i="1" s="1"/>
  <c r="CO11" i="1"/>
  <c r="CO22" i="1" s="1"/>
  <c r="CP11" i="1"/>
  <c r="CP22" i="1" s="1"/>
  <c r="CQ11" i="1"/>
  <c r="CQ22" i="1" s="1"/>
  <c r="CR11" i="1"/>
  <c r="CR22" i="1" s="1"/>
  <c r="CS11" i="1"/>
  <c r="CS22" i="1" s="1"/>
  <c r="CT11" i="1"/>
  <c r="CT22" i="1" s="1"/>
  <c r="CU11" i="1"/>
  <c r="CU22" i="1" s="1"/>
  <c r="CV11" i="1"/>
  <c r="CW11" i="1"/>
  <c r="CX11" i="1"/>
  <c r="CX22" i="1" s="1"/>
  <c r="CY11" i="1"/>
  <c r="CY22" i="1" s="1"/>
  <c r="CZ11" i="1"/>
  <c r="CZ22" i="1" s="1"/>
  <c r="DA11" i="1"/>
  <c r="DA22" i="1" s="1"/>
  <c r="DB11" i="1"/>
  <c r="DB22" i="1" s="1"/>
  <c r="DC11" i="1"/>
  <c r="DC22" i="1" s="1"/>
  <c r="DD11" i="1"/>
  <c r="DE11" i="1"/>
  <c r="DF11" i="1"/>
  <c r="DF22" i="1" s="1"/>
  <c r="DG11" i="1"/>
  <c r="DG22" i="1" s="1"/>
  <c r="DH11" i="1"/>
  <c r="DH22" i="1" s="1"/>
  <c r="DI11" i="1"/>
  <c r="DI22" i="1" s="1"/>
  <c r="DJ11" i="1"/>
  <c r="DJ22" i="1" s="1"/>
  <c r="DK11" i="1"/>
  <c r="DK22" i="1" s="1"/>
  <c r="DL11" i="1"/>
  <c r="DM11" i="1"/>
  <c r="DN11" i="1"/>
  <c r="DN22" i="1" s="1"/>
  <c r="DO11" i="1"/>
  <c r="DO22" i="1" s="1"/>
  <c r="DP11" i="1"/>
  <c r="DP22" i="1" s="1"/>
  <c r="DQ11" i="1"/>
  <c r="DQ22" i="1" s="1"/>
  <c r="DR11" i="1"/>
  <c r="DR22" i="1" s="1"/>
  <c r="O10" i="1"/>
  <c r="O9" i="1"/>
  <c r="O8" i="1"/>
  <c r="O7" i="1"/>
  <c r="J21" i="17"/>
  <c r="C13" i="19" l="1"/>
  <c r="P7" i="1"/>
  <c r="Q7" i="1" s="1"/>
  <c r="R7" i="1" s="1"/>
  <c r="S7" i="1" s="1"/>
  <c r="T7" i="1" s="1"/>
  <c r="U7" i="1" s="1"/>
  <c r="V7" i="1" s="1"/>
  <c r="W7" i="1" s="1"/>
  <c r="X7" i="1" s="1"/>
  <c r="Y7" i="1" s="1"/>
  <c r="Z7" i="1" s="1"/>
  <c r="AA7" i="1" s="1"/>
  <c r="AB7" i="1" s="1"/>
  <c r="AC7" i="1" s="1"/>
  <c r="AD7" i="1" s="1"/>
  <c r="AE7" i="1" s="1"/>
  <c r="AF7" i="1" s="1"/>
  <c r="AG7" i="1" s="1"/>
  <c r="AH7" i="1" s="1"/>
  <c r="AI7" i="1" s="1"/>
  <c r="AJ7" i="1" s="1"/>
  <c r="AK7" i="1" s="1"/>
  <c r="AL7" i="1" s="1"/>
  <c r="AM7" i="1" s="1"/>
  <c r="AN7" i="1" s="1"/>
  <c r="AO7" i="1" s="1"/>
  <c r="AP7" i="1" s="1"/>
  <c r="AQ7" i="1" s="1"/>
  <c r="AR7" i="1" s="1"/>
  <c r="AS7" i="1" s="1"/>
  <c r="AT7" i="1" s="1"/>
  <c r="AU7" i="1" s="1"/>
  <c r="AV7" i="1" s="1"/>
  <c r="AW7" i="1" s="1"/>
  <c r="AX7" i="1" s="1"/>
  <c r="AY7" i="1" s="1"/>
  <c r="AZ7" i="1" s="1"/>
  <c r="BA7" i="1" s="1"/>
  <c r="BB7" i="1" s="1"/>
  <c r="BC7" i="1" s="1"/>
  <c r="BD7" i="1" s="1"/>
  <c r="BE7" i="1" s="1"/>
  <c r="BF7" i="1" s="1"/>
  <c r="BG7" i="1" s="1"/>
  <c r="BH7" i="1" s="1"/>
  <c r="BI7" i="1" s="1"/>
  <c r="BJ7" i="1" s="1"/>
  <c r="BK7" i="1" s="1"/>
  <c r="BL7" i="1" s="1"/>
  <c r="O18" i="1"/>
  <c r="Q7" i="7"/>
  <c r="P18" i="7"/>
  <c r="Y41" i="9"/>
  <c r="O42" i="9"/>
  <c r="L40" i="9"/>
  <c r="M7" i="9"/>
  <c r="K39" i="9"/>
  <c r="G7" i="9"/>
  <c r="J39" i="9"/>
  <c r="F7" i="9"/>
  <c r="O13" i="7"/>
  <c r="AN11" i="15"/>
  <c r="P13" i="7" l="1"/>
  <c r="Q13" i="7" s="1"/>
  <c r="O19" i="7"/>
  <c r="BK18" i="1"/>
  <c r="R7" i="7"/>
  <c r="Q18" i="7"/>
  <c r="P42" i="9"/>
  <c r="Z41" i="9"/>
  <c r="K7" i="9"/>
  <c r="I7" i="9"/>
  <c r="L7" i="9"/>
  <c r="BM7" i="1"/>
  <c r="BL18" i="1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R21" i="7"/>
  <c r="S21" i="7"/>
  <c r="T21" i="7"/>
  <c r="U21" i="7"/>
  <c r="V21" i="7"/>
  <c r="W21" i="7"/>
  <c r="X21" i="7"/>
  <c r="Y21" i="7"/>
  <c r="Z21" i="7"/>
  <c r="G17" i="7"/>
  <c r="H17" i="7"/>
  <c r="J17" i="7"/>
  <c r="K17" i="7"/>
  <c r="L17" i="7"/>
  <c r="M17" i="7"/>
  <c r="N17" i="7"/>
  <c r="G19" i="7"/>
  <c r="H19" i="7"/>
  <c r="I19" i="7"/>
  <c r="K19" i="7"/>
  <c r="L19" i="7"/>
  <c r="M19" i="7"/>
  <c r="N19" i="7"/>
  <c r="F17" i="7"/>
  <c r="F19" i="7"/>
  <c r="E17" i="7"/>
  <c r="E19" i="7"/>
  <c r="D17" i="7"/>
  <c r="D19" i="7"/>
  <c r="C19" i="7"/>
  <c r="O24" i="1"/>
  <c r="S24" i="1" s="1"/>
  <c r="W24" i="1" s="1"/>
  <c r="AA24" i="1" s="1"/>
  <c r="AE24" i="1" s="1"/>
  <c r="AI24" i="1" s="1"/>
  <c r="AM24" i="1" s="1"/>
  <c r="AQ24" i="1" s="1"/>
  <c r="AU24" i="1" s="1"/>
  <c r="AY24" i="1" s="1"/>
  <c r="BC24" i="1" s="1"/>
  <c r="BG24" i="1" s="1"/>
  <c r="BK24" i="1" s="1"/>
  <c r="DS11" i="15"/>
  <c r="DS14" i="15"/>
  <c r="DS16" i="15" s="1"/>
  <c r="DS15" i="15"/>
  <c r="CW11" i="15"/>
  <c r="CX11" i="15"/>
  <c r="CY11" i="15"/>
  <c r="CZ11" i="15"/>
  <c r="DA11" i="15"/>
  <c r="DB11" i="15"/>
  <c r="DC11" i="15"/>
  <c r="DD11" i="15"/>
  <c r="DE11" i="15"/>
  <c r="DF11" i="15"/>
  <c r="DG11" i="15"/>
  <c r="DH11" i="15"/>
  <c r="DI11" i="15"/>
  <c r="DJ11" i="15"/>
  <c r="DK11" i="15"/>
  <c r="DL11" i="15"/>
  <c r="DM11" i="15"/>
  <c r="DN11" i="15"/>
  <c r="DO11" i="15"/>
  <c r="DP11" i="15"/>
  <c r="DQ11" i="15"/>
  <c r="DR11" i="15"/>
  <c r="CW14" i="15"/>
  <c r="CW16" i="15" s="1"/>
  <c r="CX14" i="15"/>
  <c r="CY14" i="15"/>
  <c r="CZ14" i="15"/>
  <c r="DA14" i="15"/>
  <c r="DB14" i="15"/>
  <c r="DB16" i="15" s="1"/>
  <c r="DC14" i="15"/>
  <c r="DD14" i="15"/>
  <c r="DE14" i="15"/>
  <c r="DE16" i="15" s="1"/>
  <c r="DF14" i="15"/>
  <c r="DG14" i="15"/>
  <c r="DH14" i="15"/>
  <c r="DI14" i="15"/>
  <c r="DJ14" i="15"/>
  <c r="DK14" i="15"/>
  <c r="DK16" i="15" s="1"/>
  <c r="DL14" i="15"/>
  <c r="DM14" i="15"/>
  <c r="DM16" i="15" s="1"/>
  <c r="DN14" i="15"/>
  <c r="DO14" i="15"/>
  <c r="DP14" i="15"/>
  <c r="DQ14" i="15"/>
  <c r="DR14" i="15"/>
  <c r="CW15" i="15"/>
  <c r="CX15" i="15"/>
  <c r="CY15" i="15"/>
  <c r="CZ15" i="15"/>
  <c r="CZ16" i="15" s="1"/>
  <c r="DA15" i="15"/>
  <c r="DB15" i="15"/>
  <c r="DC15" i="15"/>
  <c r="DD15" i="15"/>
  <c r="DE15" i="15"/>
  <c r="DF15" i="15"/>
  <c r="DG15" i="15"/>
  <c r="DH15" i="15"/>
  <c r="DH16" i="15" s="1"/>
  <c r="DI15" i="15"/>
  <c r="DJ15" i="15"/>
  <c r="DK15" i="15"/>
  <c r="DL15" i="15"/>
  <c r="DM15" i="15"/>
  <c r="DN15" i="15"/>
  <c r="DO15" i="15"/>
  <c r="DP15" i="15"/>
  <c r="DQ15" i="15"/>
  <c r="DR15" i="15"/>
  <c r="BN11" i="15"/>
  <c r="BO11" i="15"/>
  <c r="BP11" i="15"/>
  <c r="BQ11" i="15"/>
  <c r="BR11" i="15"/>
  <c r="BS11" i="15"/>
  <c r="BT11" i="15"/>
  <c r="BU11" i="15"/>
  <c r="BV11" i="15"/>
  <c r="BW11" i="15"/>
  <c r="BX11" i="15"/>
  <c r="BY11" i="15"/>
  <c r="BZ11" i="15"/>
  <c r="CA11" i="15"/>
  <c r="CB11" i="15"/>
  <c r="CC11" i="15"/>
  <c r="CD11" i="15"/>
  <c r="CE11" i="15"/>
  <c r="CF11" i="15"/>
  <c r="CG11" i="15"/>
  <c r="CH11" i="15"/>
  <c r="CI11" i="15"/>
  <c r="CJ11" i="15"/>
  <c r="CK11" i="15"/>
  <c r="CL11" i="15"/>
  <c r="CM11" i="15"/>
  <c r="CN11" i="15"/>
  <c r="CO11" i="15"/>
  <c r="CP11" i="15"/>
  <c r="CQ11" i="15"/>
  <c r="CR11" i="15"/>
  <c r="CS11" i="15"/>
  <c r="CT11" i="15"/>
  <c r="CU11" i="15"/>
  <c r="CV11" i="15"/>
  <c r="BN14" i="15"/>
  <c r="BO14" i="15"/>
  <c r="BP14" i="15"/>
  <c r="BQ14" i="15"/>
  <c r="BR14" i="15"/>
  <c r="BS14" i="15"/>
  <c r="BT14" i="15"/>
  <c r="BU14" i="15"/>
  <c r="BV14" i="15"/>
  <c r="BW14" i="15"/>
  <c r="BX14" i="15"/>
  <c r="BY14" i="15"/>
  <c r="BZ14" i="15"/>
  <c r="CA14" i="15"/>
  <c r="CB14" i="15"/>
  <c r="CC14" i="15"/>
  <c r="CD14" i="15"/>
  <c r="CE14" i="15"/>
  <c r="CF14" i="15"/>
  <c r="CG14" i="15"/>
  <c r="CH14" i="15"/>
  <c r="CI14" i="15"/>
  <c r="CJ14" i="15"/>
  <c r="CK14" i="15"/>
  <c r="CL14" i="15"/>
  <c r="CM14" i="15"/>
  <c r="CN14" i="15"/>
  <c r="CO14" i="15"/>
  <c r="CP14" i="15"/>
  <c r="CQ14" i="15"/>
  <c r="CR14" i="15"/>
  <c r="CS14" i="15"/>
  <c r="CT14" i="15"/>
  <c r="CU14" i="15"/>
  <c r="CV14" i="15"/>
  <c r="BN15" i="15"/>
  <c r="BO15" i="15"/>
  <c r="BP15" i="15"/>
  <c r="BQ15" i="15"/>
  <c r="BR15" i="15"/>
  <c r="BS15" i="15"/>
  <c r="BT15" i="15"/>
  <c r="BU15" i="15"/>
  <c r="BV15" i="15"/>
  <c r="BW15" i="15"/>
  <c r="BX15" i="15"/>
  <c r="BY15" i="15"/>
  <c r="BZ15" i="15"/>
  <c r="CA15" i="15"/>
  <c r="CB15" i="15"/>
  <c r="CC15" i="15"/>
  <c r="CD15" i="15"/>
  <c r="CE15" i="15"/>
  <c r="CF15" i="15"/>
  <c r="CG15" i="15"/>
  <c r="CH15" i="15"/>
  <c r="CI15" i="15"/>
  <c r="CJ15" i="15"/>
  <c r="CK15" i="15"/>
  <c r="CL15" i="15"/>
  <c r="CM15" i="15"/>
  <c r="CN15" i="15"/>
  <c r="CO15" i="15"/>
  <c r="CP15" i="15"/>
  <c r="CQ15" i="15"/>
  <c r="CR15" i="15"/>
  <c r="CS15" i="15"/>
  <c r="CT15" i="15"/>
  <c r="CU15" i="15"/>
  <c r="CV15" i="15"/>
  <c r="BL11" i="15"/>
  <c r="BM11" i="15"/>
  <c r="BL14" i="15"/>
  <c r="BM14" i="15"/>
  <c r="BL15" i="15"/>
  <c r="BM15" i="15"/>
  <c r="O23" i="1"/>
  <c r="M13" i="1"/>
  <c r="N13" i="1"/>
  <c r="O13" i="1" s="1"/>
  <c r="P13" i="1" s="1"/>
  <c r="Q13" i="1" s="1"/>
  <c r="R13" i="1" s="1"/>
  <c r="S13" i="1" s="1"/>
  <c r="T13" i="1" s="1"/>
  <c r="U13" i="1" s="1"/>
  <c r="V13" i="1" s="1"/>
  <c r="W13" i="1" s="1"/>
  <c r="X13" i="1" s="1"/>
  <c r="Y13" i="1" s="1"/>
  <c r="Z13" i="1" s="1"/>
  <c r="AA13" i="1" s="1"/>
  <c r="AB13" i="1" s="1"/>
  <c r="AC13" i="1" s="1"/>
  <c r="AD13" i="1" s="1"/>
  <c r="AE13" i="1" s="1"/>
  <c r="AF13" i="1" s="1"/>
  <c r="AG13" i="1" s="1"/>
  <c r="AH13" i="1" s="1"/>
  <c r="AI13" i="1" s="1"/>
  <c r="AJ13" i="1" s="1"/>
  <c r="AK13" i="1" s="1"/>
  <c r="AL13" i="1" s="1"/>
  <c r="AM13" i="1" s="1"/>
  <c r="AN13" i="1" s="1"/>
  <c r="AO13" i="1" s="1"/>
  <c r="AP13" i="1" s="1"/>
  <c r="AQ13" i="1" s="1"/>
  <c r="AR13" i="1" s="1"/>
  <c r="AS13" i="1" s="1"/>
  <c r="AT13" i="1" s="1"/>
  <c r="AU13" i="1" s="1"/>
  <c r="AV13" i="1" s="1"/>
  <c r="AW13" i="1" s="1"/>
  <c r="AX13" i="1" s="1"/>
  <c r="AY13" i="1" s="1"/>
  <c r="AZ13" i="1" s="1"/>
  <c r="BA13" i="1" s="1"/>
  <c r="BB13" i="1" s="1"/>
  <c r="BC13" i="1" s="1"/>
  <c r="BD13" i="1" s="1"/>
  <c r="BE13" i="1" s="1"/>
  <c r="BF13" i="1" s="1"/>
  <c r="BG13" i="1" s="1"/>
  <c r="BH13" i="1" s="1"/>
  <c r="BI13" i="1" s="1"/>
  <c r="BJ13" i="1" s="1"/>
  <c r="O11" i="1"/>
  <c r="M11" i="1"/>
  <c r="M22" i="1" s="1"/>
  <c r="N11" i="1"/>
  <c r="N22" i="1" s="1"/>
  <c r="M10" i="1"/>
  <c r="N10" i="1"/>
  <c r="L10" i="1"/>
  <c r="M9" i="1"/>
  <c r="N9" i="1"/>
  <c r="M8" i="1"/>
  <c r="N8" i="1"/>
  <c r="M17" i="1"/>
  <c r="K14" i="17"/>
  <c r="J14" i="17"/>
  <c r="I14" i="17"/>
  <c r="M23" i="1"/>
  <c r="K22" i="1"/>
  <c r="J22" i="1"/>
  <c r="I22" i="1"/>
  <c r="N12" i="1"/>
  <c r="N23" i="1" s="1"/>
  <c r="L13" i="1"/>
  <c r="L25" i="1" s="1"/>
  <c r="L12" i="1"/>
  <c r="L11" i="1"/>
  <c r="L9" i="1"/>
  <c r="L8" i="1"/>
  <c r="BM76" i="9"/>
  <c r="BM77" i="9" s="1"/>
  <c r="BN76" i="9"/>
  <c r="BN77" i="9" s="1"/>
  <c r="BO76" i="9"/>
  <c r="BO77" i="9" s="1"/>
  <c r="BP76" i="9"/>
  <c r="BP77" i="9" s="1"/>
  <c r="BQ76" i="9"/>
  <c r="BQ77" i="9" s="1"/>
  <c r="BR76" i="9"/>
  <c r="BR77" i="9" s="1"/>
  <c r="BS76" i="9"/>
  <c r="BS77" i="9" s="1"/>
  <c r="BT76" i="9"/>
  <c r="BT77" i="9" s="1"/>
  <c r="BU76" i="9"/>
  <c r="BU77" i="9" s="1"/>
  <c r="BV76" i="9"/>
  <c r="BV77" i="9" s="1"/>
  <c r="BW76" i="9"/>
  <c r="BW77" i="9" s="1"/>
  <c r="BX76" i="9"/>
  <c r="BX77" i="9" s="1"/>
  <c r="BY76" i="9"/>
  <c r="BY77" i="9" s="1"/>
  <c r="BZ76" i="9"/>
  <c r="BZ77" i="9" s="1"/>
  <c r="CA76" i="9"/>
  <c r="CA77" i="9" s="1"/>
  <c r="CB76" i="9"/>
  <c r="CB77" i="9" s="1"/>
  <c r="CC76" i="9"/>
  <c r="CC77" i="9" s="1"/>
  <c r="CD76" i="9"/>
  <c r="CD77" i="9" s="1"/>
  <c r="CE76" i="9"/>
  <c r="CE77" i="9" s="1"/>
  <c r="CF76" i="9"/>
  <c r="CF77" i="9" s="1"/>
  <c r="CG76" i="9"/>
  <c r="CG77" i="9" s="1"/>
  <c r="CH76" i="9"/>
  <c r="CH77" i="9" s="1"/>
  <c r="CI76" i="9"/>
  <c r="CI77" i="9" s="1"/>
  <c r="CJ76" i="9"/>
  <c r="CJ77" i="9" s="1"/>
  <c r="CK76" i="9"/>
  <c r="CK77" i="9" s="1"/>
  <c r="CL76" i="9"/>
  <c r="CL77" i="9" s="1"/>
  <c r="CM76" i="9"/>
  <c r="CM77" i="9" s="1"/>
  <c r="CN76" i="9"/>
  <c r="CN77" i="9" s="1"/>
  <c r="CO76" i="9"/>
  <c r="CO77" i="9" s="1"/>
  <c r="CP76" i="9"/>
  <c r="CP77" i="9" s="1"/>
  <c r="CQ76" i="9"/>
  <c r="CQ77" i="9" s="1"/>
  <c r="CR76" i="9"/>
  <c r="CR77" i="9" s="1"/>
  <c r="CS76" i="9"/>
  <c r="CS77" i="9" s="1"/>
  <c r="CT76" i="9"/>
  <c r="CT77" i="9" s="1"/>
  <c r="CU76" i="9"/>
  <c r="CU77" i="9" s="1"/>
  <c r="CV76" i="9"/>
  <c r="CV77" i="9" s="1"/>
  <c r="CW76" i="9"/>
  <c r="CW77" i="9" s="1"/>
  <c r="CX76" i="9"/>
  <c r="CX77" i="9" s="1"/>
  <c r="CY76" i="9"/>
  <c r="CY77" i="9" s="1"/>
  <c r="CZ76" i="9"/>
  <c r="CZ77" i="9" s="1"/>
  <c r="DA76" i="9"/>
  <c r="DA77" i="9" s="1"/>
  <c r="DB76" i="9"/>
  <c r="DB77" i="9" s="1"/>
  <c r="DC76" i="9"/>
  <c r="DC77" i="9" s="1"/>
  <c r="DD76" i="9"/>
  <c r="DD77" i="9" s="1"/>
  <c r="DE76" i="9"/>
  <c r="DE77" i="9" s="1"/>
  <c r="DF76" i="9"/>
  <c r="DF77" i="9" s="1"/>
  <c r="DG76" i="9"/>
  <c r="DG77" i="9" s="1"/>
  <c r="DH76" i="9"/>
  <c r="DH77" i="9" s="1"/>
  <c r="DI76" i="9"/>
  <c r="DI77" i="9" s="1"/>
  <c r="DJ76" i="9"/>
  <c r="DJ77" i="9" s="1"/>
  <c r="DK76" i="9"/>
  <c r="DK77" i="9" s="1"/>
  <c r="DL76" i="9"/>
  <c r="DL77" i="9" s="1"/>
  <c r="DM76" i="9"/>
  <c r="DM77" i="9" s="1"/>
  <c r="DN76" i="9"/>
  <c r="DN77" i="9" s="1"/>
  <c r="DO76" i="9"/>
  <c r="DO77" i="9" s="1"/>
  <c r="DP76" i="9"/>
  <c r="DP77" i="9" s="1"/>
  <c r="DQ76" i="9"/>
  <c r="DQ77" i="9" s="1"/>
  <c r="DR76" i="9"/>
  <c r="DR77" i="9" s="1"/>
  <c r="BL76" i="9"/>
  <c r="BL77" i="9" s="1"/>
  <c r="W69" i="9"/>
  <c r="W75" i="9"/>
  <c r="P19" i="7" l="1"/>
  <c r="R13" i="7"/>
  <c r="Q19" i="7"/>
  <c r="O25" i="1"/>
  <c r="S7" i="7"/>
  <c r="R18" i="7"/>
  <c r="DF16" i="15"/>
  <c r="BK13" i="1"/>
  <c r="BJ25" i="1"/>
  <c r="Q42" i="9"/>
  <c r="AA41" i="9"/>
  <c r="DR16" i="15"/>
  <c r="DJ16" i="15"/>
  <c r="DA16" i="15"/>
  <c r="DP16" i="15"/>
  <c r="CI16" i="15"/>
  <c r="BS16" i="15"/>
  <c r="DL16" i="15"/>
  <c r="DD16" i="15"/>
  <c r="CT16" i="15"/>
  <c r="CL16" i="15"/>
  <c r="CD16" i="15"/>
  <c r="BV16" i="15"/>
  <c r="BN16" i="15"/>
  <c r="CO16" i="15"/>
  <c r="CG16" i="15"/>
  <c r="BY16" i="15"/>
  <c r="BQ16" i="15"/>
  <c r="BM16" i="15"/>
  <c r="CR16" i="15"/>
  <c r="CJ16" i="15"/>
  <c r="CB16" i="15"/>
  <c r="BT16" i="15"/>
  <c r="BN7" i="1"/>
  <c r="BM18" i="1"/>
  <c r="DO16" i="15"/>
  <c r="CY16" i="15"/>
  <c r="CN16" i="15"/>
  <c r="CF16" i="15"/>
  <c r="DN16" i="15"/>
  <c r="CQ16" i="15"/>
  <c r="CA16" i="15"/>
  <c r="CV16" i="15"/>
  <c r="BP16" i="15"/>
  <c r="CP16" i="15"/>
  <c r="CH16" i="15"/>
  <c r="BZ16" i="15"/>
  <c r="BR16" i="15"/>
  <c r="DC16" i="15"/>
  <c r="DQ16" i="15"/>
  <c r="DI16" i="15"/>
  <c r="DG16" i="15"/>
  <c r="BX16" i="15"/>
  <c r="CX16" i="15"/>
  <c r="L22" i="1"/>
  <c r="O22" i="1"/>
  <c r="O21" i="1"/>
  <c r="O20" i="1"/>
  <c r="O19" i="1"/>
  <c r="BO24" i="1"/>
  <c r="CU16" i="15"/>
  <c r="CM16" i="15"/>
  <c r="CE16" i="15"/>
  <c r="BW16" i="15"/>
  <c r="BO16" i="15"/>
  <c r="CS16" i="15"/>
  <c r="CK16" i="15"/>
  <c r="CC16" i="15"/>
  <c r="BU16" i="15"/>
  <c r="BL16" i="15"/>
  <c r="K9" i="17"/>
  <c r="K10" i="17"/>
  <c r="K11" i="17"/>
  <c r="K12" i="17"/>
  <c r="K13" i="17"/>
  <c r="K8" i="17"/>
  <c r="K25" i="1"/>
  <c r="J25" i="1"/>
  <c r="J9" i="17"/>
  <c r="J10" i="17"/>
  <c r="J11" i="17"/>
  <c r="J12" i="17"/>
  <c r="J13" i="17"/>
  <c r="J8" i="17"/>
  <c r="I8" i="17"/>
  <c r="L8" i="17" s="1"/>
  <c r="I9" i="17"/>
  <c r="L9" i="17" s="1"/>
  <c r="I10" i="17"/>
  <c r="L10" i="17" s="1"/>
  <c r="I11" i="17"/>
  <c r="L11" i="17" s="1"/>
  <c r="I12" i="17"/>
  <c r="L12" i="17" s="1"/>
  <c r="I13" i="17"/>
  <c r="L13" i="17" s="1"/>
  <c r="L14" i="17"/>
  <c r="M20" i="1"/>
  <c r="N20" i="1"/>
  <c r="L20" i="1"/>
  <c r="F25" i="1"/>
  <c r="G25" i="1"/>
  <c r="H25" i="1"/>
  <c r="I25" i="1"/>
  <c r="M25" i="1"/>
  <c r="N25" i="1"/>
  <c r="P25" i="1"/>
  <c r="Q25" i="1"/>
  <c r="R25" i="1"/>
  <c r="S25" i="1"/>
  <c r="T25" i="1"/>
  <c r="U25" i="1"/>
  <c r="V25" i="1"/>
  <c r="W25" i="1"/>
  <c r="X25" i="1"/>
  <c r="Y25" i="1"/>
  <c r="Z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BH25" i="1"/>
  <c r="BI25" i="1"/>
  <c r="E25" i="1"/>
  <c r="D21" i="1"/>
  <c r="E21" i="1"/>
  <c r="F21" i="1"/>
  <c r="G21" i="1"/>
  <c r="H21" i="1"/>
  <c r="I21" i="1"/>
  <c r="J21" i="1"/>
  <c r="K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O21" i="1"/>
  <c r="AP21" i="1"/>
  <c r="AQ21" i="1"/>
  <c r="AR21" i="1"/>
  <c r="AS21" i="1"/>
  <c r="AT21" i="1"/>
  <c r="AU21" i="1"/>
  <c r="AV21" i="1"/>
  <c r="AW21" i="1"/>
  <c r="AX21" i="1"/>
  <c r="AY21" i="1"/>
  <c r="AZ21" i="1"/>
  <c r="BA21" i="1"/>
  <c r="BB21" i="1"/>
  <c r="BC21" i="1"/>
  <c r="BD21" i="1"/>
  <c r="BE21" i="1"/>
  <c r="BF21" i="1"/>
  <c r="BG21" i="1"/>
  <c r="BH21" i="1"/>
  <c r="BI21" i="1"/>
  <c r="BJ21" i="1"/>
  <c r="C21" i="1"/>
  <c r="K20" i="1"/>
  <c r="J20" i="1"/>
  <c r="D20" i="1"/>
  <c r="E20" i="1"/>
  <c r="F20" i="1"/>
  <c r="G20" i="1"/>
  <c r="H20" i="1"/>
  <c r="I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AQ20" i="1"/>
  <c r="AR20" i="1"/>
  <c r="AS20" i="1"/>
  <c r="AT20" i="1"/>
  <c r="AU20" i="1"/>
  <c r="AV20" i="1"/>
  <c r="AW20" i="1"/>
  <c r="AX20" i="1"/>
  <c r="AY20" i="1"/>
  <c r="AZ20" i="1"/>
  <c r="BA20" i="1"/>
  <c r="BB20" i="1"/>
  <c r="BC20" i="1"/>
  <c r="BD20" i="1"/>
  <c r="BE20" i="1"/>
  <c r="BF20" i="1"/>
  <c r="BG20" i="1"/>
  <c r="BH20" i="1"/>
  <c r="BI20" i="1"/>
  <c r="BJ20" i="1"/>
  <c r="C20" i="1"/>
  <c r="S13" i="7" l="1"/>
  <c r="R19" i="7"/>
  <c r="T7" i="7"/>
  <c r="S18" i="7"/>
  <c r="BL13" i="1"/>
  <c r="BK25" i="1"/>
  <c r="R42" i="9"/>
  <c r="AB41" i="9"/>
  <c r="C57" i="15"/>
  <c r="BO7" i="1"/>
  <c r="BN18" i="1"/>
  <c r="AA25" i="1"/>
  <c r="BS24" i="1"/>
  <c r="N21" i="1"/>
  <c r="L21" i="1"/>
  <c r="M21" i="1"/>
  <c r="T13" i="7" l="1"/>
  <c r="S19" i="7"/>
  <c r="U7" i="7"/>
  <c r="T18" i="7"/>
  <c r="BL25" i="1"/>
  <c r="BM13" i="1"/>
  <c r="S42" i="9"/>
  <c r="AC41" i="9"/>
  <c r="BP7" i="1"/>
  <c r="BO18" i="1"/>
  <c r="BW24" i="1"/>
  <c r="D22" i="1"/>
  <c r="E22" i="1"/>
  <c r="F22" i="1"/>
  <c r="G22" i="1"/>
  <c r="H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AR22" i="1"/>
  <c r="AS22" i="1"/>
  <c r="AT22" i="1"/>
  <c r="AU22" i="1"/>
  <c r="AV22" i="1"/>
  <c r="AW22" i="1"/>
  <c r="AX22" i="1"/>
  <c r="AY22" i="1"/>
  <c r="AZ22" i="1"/>
  <c r="BA22" i="1"/>
  <c r="BB22" i="1"/>
  <c r="BC22" i="1"/>
  <c r="BD22" i="1"/>
  <c r="BE22" i="1"/>
  <c r="BF22" i="1"/>
  <c r="BG22" i="1"/>
  <c r="BH22" i="1"/>
  <c r="BI22" i="1"/>
  <c r="BJ22" i="1"/>
  <c r="C22" i="1"/>
  <c r="F23" i="1"/>
  <c r="G23" i="1"/>
  <c r="H23" i="1"/>
  <c r="I23" i="1"/>
  <c r="J23" i="1"/>
  <c r="K23" i="1"/>
  <c r="L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AZ23" i="1"/>
  <c r="BA23" i="1"/>
  <c r="BB23" i="1"/>
  <c r="BC23" i="1"/>
  <c r="BD23" i="1"/>
  <c r="BE23" i="1"/>
  <c r="BF23" i="1"/>
  <c r="BG23" i="1"/>
  <c r="BH23" i="1"/>
  <c r="BI23" i="1"/>
  <c r="BJ23" i="1"/>
  <c r="D23" i="1"/>
  <c r="E23" i="1"/>
  <c r="C23" i="1"/>
  <c r="U13" i="7" l="1"/>
  <c r="T19" i="7"/>
  <c r="C29" i="1"/>
  <c r="V7" i="7"/>
  <c r="U18" i="7"/>
  <c r="BN13" i="1"/>
  <c r="BM25" i="1"/>
  <c r="T42" i="9"/>
  <c r="AD41" i="9"/>
  <c r="BQ7" i="1"/>
  <c r="BP18" i="1"/>
  <c r="CA24" i="1"/>
  <c r="F19" i="1"/>
  <c r="G19" i="1"/>
  <c r="H19" i="1"/>
  <c r="I19" i="1"/>
  <c r="J19" i="1"/>
  <c r="K19" i="1"/>
  <c r="L19" i="1"/>
  <c r="M19" i="1"/>
  <c r="N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AR19" i="1"/>
  <c r="AS19" i="1"/>
  <c r="AT19" i="1"/>
  <c r="AU19" i="1"/>
  <c r="AV19" i="1"/>
  <c r="AW19" i="1"/>
  <c r="AX19" i="1"/>
  <c r="AY19" i="1"/>
  <c r="AZ19" i="1"/>
  <c r="BA19" i="1"/>
  <c r="BB19" i="1"/>
  <c r="BC19" i="1"/>
  <c r="BD19" i="1"/>
  <c r="BE19" i="1"/>
  <c r="BF19" i="1"/>
  <c r="BG19" i="1"/>
  <c r="BH19" i="1"/>
  <c r="BI19" i="1"/>
  <c r="BJ19" i="1"/>
  <c r="D19" i="1"/>
  <c r="E19" i="1"/>
  <c r="E17" i="1"/>
  <c r="F17" i="1"/>
  <c r="G17" i="1"/>
  <c r="H17" i="1"/>
  <c r="I17" i="1"/>
  <c r="J17" i="1"/>
  <c r="K17" i="1"/>
  <c r="L17" i="1"/>
  <c r="N17" i="1"/>
  <c r="D17" i="1"/>
  <c r="E18" i="1"/>
  <c r="F18" i="1"/>
  <c r="G18" i="1"/>
  <c r="H18" i="1"/>
  <c r="I18" i="1"/>
  <c r="J18" i="1"/>
  <c r="K18" i="1"/>
  <c r="L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BB18" i="1"/>
  <c r="BC18" i="1"/>
  <c r="BD18" i="1"/>
  <c r="BE18" i="1"/>
  <c r="BF18" i="1"/>
  <c r="BG18" i="1"/>
  <c r="BH18" i="1"/>
  <c r="BI18" i="1"/>
  <c r="BJ18" i="1"/>
  <c r="D18" i="1"/>
  <c r="V13" i="7" l="1"/>
  <c r="U19" i="7"/>
  <c r="W7" i="7"/>
  <c r="V18" i="7"/>
  <c r="BO13" i="1"/>
  <c r="BN25" i="1"/>
  <c r="U42" i="9"/>
  <c r="AE41" i="9"/>
  <c r="BR7" i="1"/>
  <c r="BQ18" i="1"/>
  <c r="C8" i="19"/>
  <c r="L29" i="1"/>
  <c r="CE24" i="1"/>
  <c r="G29" i="1"/>
  <c r="H29" i="1"/>
  <c r="F29" i="1"/>
  <c r="E29" i="1"/>
  <c r="D29" i="1"/>
  <c r="D8" i="19" s="1"/>
  <c r="K29" i="1"/>
  <c r="J29" i="1"/>
  <c r="N29" i="1"/>
  <c r="I29" i="1"/>
  <c r="W13" i="7" l="1"/>
  <c r="V19" i="7"/>
  <c r="X7" i="7"/>
  <c r="W18" i="7"/>
  <c r="BO25" i="1"/>
  <c r="BP13" i="1"/>
  <c r="V42" i="9"/>
  <c r="AF41" i="9"/>
  <c r="BS7" i="1"/>
  <c r="BR18" i="1"/>
  <c r="CI24" i="1"/>
  <c r="O14" i="17"/>
  <c r="E9" i="17"/>
  <c r="E10" i="17"/>
  <c r="E11" i="17"/>
  <c r="E12" i="17"/>
  <c r="E13" i="17"/>
  <c r="E14" i="17"/>
  <c r="E8" i="17"/>
  <c r="Y9" i="17"/>
  <c r="Y8" i="17"/>
  <c r="V9" i="17"/>
  <c r="V10" i="17"/>
  <c r="X10" i="17" s="1"/>
  <c r="Y10" i="17" s="1"/>
  <c r="V11" i="17"/>
  <c r="X11" i="17" s="1"/>
  <c r="Y11" i="17" s="1"/>
  <c r="V12" i="17"/>
  <c r="X12" i="17" s="1"/>
  <c r="Y12" i="17" s="1"/>
  <c r="V13" i="17"/>
  <c r="X13" i="17" s="1"/>
  <c r="Y13" i="17" s="1"/>
  <c r="V14" i="17"/>
  <c r="V8" i="17"/>
  <c r="Q14" i="17"/>
  <c r="M14" i="17"/>
  <c r="M9" i="17"/>
  <c r="O10" i="17"/>
  <c r="P10" i="17" s="1"/>
  <c r="O11" i="17"/>
  <c r="P11" i="17" s="1"/>
  <c r="Q13" i="17"/>
  <c r="X13" i="7" l="1"/>
  <c r="W19" i="7"/>
  <c r="Y7" i="7"/>
  <c r="X18" i="7"/>
  <c r="BQ13" i="1"/>
  <c r="BP25" i="1"/>
  <c r="W42" i="9"/>
  <c r="AG41" i="9"/>
  <c r="AH41" i="9" s="1"/>
  <c r="BT7" i="1"/>
  <c r="BS18" i="1"/>
  <c r="X14" i="17"/>
  <c r="Y14" i="17" s="1"/>
  <c r="I20" i="17"/>
  <c r="J20" i="17" s="1"/>
  <c r="P14" i="17"/>
  <c r="CM24" i="1"/>
  <c r="T14" i="17"/>
  <c r="R14" i="17"/>
  <c r="T13" i="17"/>
  <c r="U13" i="17" s="1"/>
  <c r="R13" i="17"/>
  <c r="Q11" i="17"/>
  <c r="M11" i="17"/>
  <c r="O9" i="17"/>
  <c r="P9" i="17" s="1"/>
  <c r="O12" i="17"/>
  <c r="P12" i="17" s="1"/>
  <c r="Q12" i="17"/>
  <c r="Q9" i="17"/>
  <c r="Q10" i="17"/>
  <c r="M13" i="17"/>
  <c r="O13" i="17"/>
  <c r="P13" i="17" s="1"/>
  <c r="M8" i="17"/>
  <c r="Q8" i="17"/>
  <c r="O8" i="17"/>
  <c r="P8" i="17" s="1"/>
  <c r="AA15" i="7" s="1"/>
  <c r="AA21" i="7" s="1"/>
  <c r="M12" i="17"/>
  <c r="M10" i="17"/>
  <c r="Y13" i="7" l="1"/>
  <c r="X19" i="7"/>
  <c r="Z7" i="7"/>
  <c r="Y18" i="7"/>
  <c r="BR13" i="1"/>
  <c r="BQ25" i="1"/>
  <c r="AI41" i="9"/>
  <c r="X42" i="9"/>
  <c r="BU7" i="1"/>
  <c r="BT18" i="1"/>
  <c r="J18" i="17"/>
  <c r="O5" i="7" s="1"/>
  <c r="P5" i="7" s="1"/>
  <c r="Q5" i="7" s="1"/>
  <c r="R5" i="7" s="1"/>
  <c r="S5" i="7" s="1"/>
  <c r="T5" i="7" s="1"/>
  <c r="U5" i="7" s="1"/>
  <c r="V5" i="7" s="1"/>
  <c r="W5" i="7" s="1"/>
  <c r="X5" i="7" s="1"/>
  <c r="Y5" i="7" s="1"/>
  <c r="Z5" i="7" s="1"/>
  <c r="AA5" i="7" s="1"/>
  <c r="AB5" i="7" s="1"/>
  <c r="AC5" i="7" s="1"/>
  <c r="AD5" i="7" s="1"/>
  <c r="AE5" i="7" s="1"/>
  <c r="AF5" i="7" s="1"/>
  <c r="AG5" i="7" s="1"/>
  <c r="AH5" i="7" s="1"/>
  <c r="AI5" i="7" s="1"/>
  <c r="AJ5" i="7" s="1"/>
  <c r="AK5" i="7" s="1"/>
  <c r="AL5" i="7" s="1"/>
  <c r="AM5" i="7" s="1"/>
  <c r="AN5" i="7" s="1"/>
  <c r="AO5" i="7" s="1"/>
  <c r="AP5" i="7" s="1"/>
  <c r="AQ5" i="7" s="1"/>
  <c r="AR5" i="7" s="1"/>
  <c r="AS5" i="7" s="1"/>
  <c r="AT5" i="7" s="1"/>
  <c r="AU5" i="7" s="1"/>
  <c r="AV5" i="7" s="1"/>
  <c r="AW5" i="7" s="1"/>
  <c r="AX5" i="7" s="1"/>
  <c r="AY5" i="7" s="1"/>
  <c r="AZ5" i="7" s="1"/>
  <c r="BA5" i="7" s="1"/>
  <c r="BB5" i="7" s="1"/>
  <c r="BC5" i="7" s="1"/>
  <c r="BD5" i="7" s="1"/>
  <c r="BE5" i="7" s="1"/>
  <c r="BF5" i="7" s="1"/>
  <c r="BG5" i="7" s="1"/>
  <c r="BH5" i="7" s="1"/>
  <c r="BI5" i="7" s="1"/>
  <c r="BJ5" i="7" s="1"/>
  <c r="BK5" i="7" s="1"/>
  <c r="BL5" i="7" s="1"/>
  <c r="BM5" i="7" s="1"/>
  <c r="BN5" i="7" s="1"/>
  <c r="BO5" i="7" s="1"/>
  <c r="BP5" i="7" s="1"/>
  <c r="BQ5" i="7" s="1"/>
  <c r="BR5" i="7" s="1"/>
  <c r="BS5" i="7" s="1"/>
  <c r="BT5" i="7" s="1"/>
  <c r="BU5" i="7" s="1"/>
  <c r="BV5" i="7" s="1"/>
  <c r="BW5" i="7" s="1"/>
  <c r="BX5" i="7" s="1"/>
  <c r="BY5" i="7" s="1"/>
  <c r="BZ5" i="7" s="1"/>
  <c r="CA5" i="7" s="1"/>
  <c r="CB5" i="7" s="1"/>
  <c r="CC5" i="7" s="1"/>
  <c r="CD5" i="7" s="1"/>
  <c r="CE5" i="7" s="1"/>
  <c r="CF5" i="7" s="1"/>
  <c r="CG5" i="7" s="1"/>
  <c r="CH5" i="7" s="1"/>
  <c r="CI5" i="7" s="1"/>
  <c r="CJ5" i="7" s="1"/>
  <c r="CK5" i="7" s="1"/>
  <c r="CL5" i="7" s="1"/>
  <c r="CM5" i="7" s="1"/>
  <c r="CN5" i="7" s="1"/>
  <c r="CO5" i="7" s="1"/>
  <c r="CP5" i="7" s="1"/>
  <c r="CQ5" i="7" s="1"/>
  <c r="CR5" i="7" s="1"/>
  <c r="CS5" i="7" s="1"/>
  <c r="CT5" i="7" s="1"/>
  <c r="CU5" i="7" s="1"/>
  <c r="CV5" i="7" s="1"/>
  <c r="CW5" i="7" s="1"/>
  <c r="CX5" i="7" s="1"/>
  <c r="CY5" i="7" s="1"/>
  <c r="CZ5" i="7" s="1"/>
  <c r="DA5" i="7" s="1"/>
  <c r="DB5" i="7" s="1"/>
  <c r="DC5" i="7" s="1"/>
  <c r="DD5" i="7" s="1"/>
  <c r="DE5" i="7" s="1"/>
  <c r="DF5" i="7" s="1"/>
  <c r="DG5" i="7" s="1"/>
  <c r="DH5" i="7" s="1"/>
  <c r="DI5" i="7" s="1"/>
  <c r="DJ5" i="7" s="1"/>
  <c r="DK5" i="7" s="1"/>
  <c r="DL5" i="7" s="1"/>
  <c r="DM5" i="7" s="1"/>
  <c r="DN5" i="7" s="1"/>
  <c r="DO5" i="7" s="1"/>
  <c r="DP5" i="7" s="1"/>
  <c r="DQ5" i="7" s="1"/>
  <c r="DR5" i="7" s="1"/>
  <c r="U14" i="17"/>
  <c r="AA15" i="1"/>
  <c r="CQ24" i="1"/>
  <c r="T11" i="17"/>
  <c r="U11" i="17" s="1"/>
  <c r="R11" i="17"/>
  <c r="T10" i="17"/>
  <c r="U10" i="17" s="1"/>
  <c r="R10" i="17"/>
  <c r="T8" i="17"/>
  <c r="U8" i="17" s="1"/>
  <c r="R8" i="17"/>
  <c r="T9" i="17"/>
  <c r="U9" i="17" s="1"/>
  <c r="R9" i="17"/>
  <c r="T12" i="17"/>
  <c r="U12" i="17" s="1"/>
  <c r="R12" i="17"/>
  <c r="AZ32" i="7"/>
  <c r="BA32" i="7"/>
  <c r="BB32" i="7"/>
  <c r="BC32" i="7"/>
  <c r="BD32" i="7"/>
  <c r="BE32" i="7"/>
  <c r="BF32" i="7"/>
  <c r="BG32" i="7"/>
  <c r="BH32" i="7"/>
  <c r="BI32" i="7"/>
  <c r="BJ32" i="7"/>
  <c r="AY32" i="7"/>
  <c r="AN32" i="7"/>
  <c r="AO32" i="7"/>
  <c r="AP32" i="7"/>
  <c r="AQ32" i="7"/>
  <c r="AR32" i="7"/>
  <c r="AS32" i="7"/>
  <c r="AT32" i="7"/>
  <c r="AU32" i="7"/>
  <c r="AV32" i="7"/>
  <c r="AW32" i="7"/>
  <c r="AX32" i="7"/>
  <c r="AL32" i="7"/>
  <c r="D32" i="7"/>
  <c r="E32" i="7"/>
  <c r="F32" i="7"/>
  <c r="G32" i="7"/>
  <c r="H32" i="7"/>
  <c r="I32" i="7"/>
  <c r="J32" i="7"/>
  <c r="K32" i="7"/>
  <c r="L32" i="7"/>
  <c r="M32" i="7"/>
  <c r="C32" i="7"/>
  <c r="C31" i="7"/>
  <c r="Z13" i="7" l="1"/>
  <c r="Y19" i="7"/>
  <c r="AA7" i="7"/>
  <c r="Z18" i="7"/>
  <c r="BS13" i="1"/>
  <c r="BR25" i="1"/>
  <c r="Y42" i="9"/>
  <c r="AJ41" i="9"/>
  <c r="AB15" i="7"/>
  <c r="AC15" i="7" s="1"/>
  <c r="AD15" i="7" s="1"/>
  <c r="AE15" i="7" s="1"/>
  <c r="AF15" i="7" s="1"/>
  <c r="AG15" i="7" s="1"/>
  <c r="AH15" i="7" s="1"/>
  <c r="AI15" i="7" s="1"/>
  <c r="AJ15" i="7" s="1"/>
  <c r="AK15" i="7" s="1"/>
  <c r="AL15" i="7" s="1"/>
  <c r="AM15" i="7" s="1"/>
  <c r="AN15" i="7" s="1"/>
  <c r="AO15" i="7" s="1"/>
  <c r="AP15" i="7" s="1"/>
  <c r="AQ15" i="7" s="1"/>
  <c r="AR15" i="7" s="1"/>
  <c r="AS15" i="7" s="1"/>
  <c r="AT15" i="7" s="1"/>
  <c r="AU15" i="7" s="1"/>
  <c r="AV15" i="7" s="1"/>
  <c r="AW15" i="7" s="1"/>
  <c r="AX15" i="7" s="1"/>
  <c r="AY15" i="7" s="1"/>
  <c r="AZ15" i="7" s="1"/>
  <c r="BA15" i="7" s="1"/>
  <c r="BB15" i="7" s="1"/>
  <c r="BC15" i="7" s="1"/>
  <c r="BD15" i="7" s="1"/>
  <c r="BE15" i="7" s="1"/>
  <c r="BF15" i="7" s="1"/>
  <c r="BG15" i="7" s="1"/>
  <c r="BH15" i="7" s="1"/>
  <c r="BI15" i="7" s="1"/>
  <c r="BJ15" i="7" s="1"/>
  <c r="BK15" i="7" s="1"/>
  <c r="BL15" i="7" s="1"/>
  <c r="BM15" i="7" s="1"/>
  <c r="BN15" i="7" s="1"/>
  <c r="BO15" i="7" s="1"/>
  <c r="BP15" i="7" s="1"/>
  <c r="BQ15" i="7" s="1"/>
  <c r="BR15" i="7" s="1"/>
  <c r="BS15" i="7" s="1"/>
  <c r="BT15" i="7" s="1"/>
  <c r="BU15" i="7" s="1"/>
  <c r="BV15" i="7" s="1"/>
  <c r="BW15" i="7" s="1"/>
  <c r="BX15" i="7" s="1"/>
  <c r="BY15" i="7" s="1"/>
  <c r="BZ15" i="7" s="1"/>
  <c r="CA15" i="7" s="1"/>
  <c r="CB15" i="7" s="1"/>
  <c r="CC15" i="7" s="1"/>
  <c r="CD15" i="7" s="1"/>
  <c r="CE15" i="7" s="1"/>
  <c r="CF15" i="7" s="1"/>
  <c r="CG15" i="7" s="1"/>
  <c r="CH15" i="7" s="1"/>
  <c r="CI15" i="7" s="1"/>
  <c r="CJ15" i="7" s="1"/>
  <c r="CK15" i="7" s="1"/>
  <c r="CL15" i="7" s="1"/>
  <c r="CM15" i="7" s="1"/>
  <c r="CN15" i="7" s="1"/>
  <c r="CO15" i="7" s="1"/>
  <c r="CP15" i="7" s="1"/>
  <c r="CQ15" i="7" s="1"/>
  <c r="CR15" i="7" s="1"/>
  <c r="CS15" i="7" s="1"/>
  <c r="CT15" i="7" s="1"/>
  <c r="CU15" i="7" s="1"/>
  <c r="CV15" i="7" s="1"/>
  <c r="CW15" i="7" s="1"/>
  <c r="CX15" i="7" s="1"/>
  <c r="CY15" i="7" s="1"/>
  <c r="CZ15" i="7" s="1"/>
  <c r="DA15" i="7" s="1"/>
  <c r="DB15" i="7" s="1"/>
  <c r="DC15" i="7" s="1"/>
  <c r="DD15" i="7" s="1"/>
  <c r="DE15" i="7" s="1"/>
  <c r="DF15" i="7" s="1"/>
  <c r="DG15" i="7" s="1"/>
  <c r="DH15" i="7" s="1"/>
  <c r="DI15" i="7" s="1"/>
  <c r="DJ15" i="7" s="1"/>
  <c r="DK15" i="7" s="1"/>
  <c r="DL15" i="7" s="1"/>
  <c r="DM15" i="7" s="1"/>
  <c r="DN15" i="7" s="1"/>
  <c r="DO15" i="7" s="1"/>
  <c r="DP15" i="7" s="1"/>
  <c r="DQ15" i="7" s="1"/>
  <c r="DR15" i="7" s="1"/>
  <c r="BV7" i="1"/>
  <c r="BU18" i="1"/>
  <c r="J19" i="17"/>
  <c r="O6" i="7" s="1"/>
  <c r="P6" i="7" s="1"/>
  <c r="Q6" i="7" s="1"/>
  <c r="R6" i="7" s="1"/>
  <c r="S6" i="7" s="1"/>
  <c r="T6" i="7" s="1"/>
  <c r="U6" i="7" s="1"/>
  <c r="V6" i="7" s="1"/>
  <c r="W6" i="7" s="1"/>
  <c r="X6" i="7" s="1"/>
  <c r="Y6" i="7" s="1"/>
  <c r="Z6" i="7" s="1"/>
  <c r="AA6" i="7" s="1"/>
  <c r="AB6" i="7" s="1"/>
  <c r="AC6" i="7" s="1"/>
  <c r="AD6" i="7" s="1"/>
  <c r="AE6" i="7" s="1"/>
  <c r="AF6" i="7" s="1"/>
  <c r="AG6" i="7" s="1"/>
  <c r="AH6" i="7" s="1"/>
  <c r="AI6" i="7" s="1"/>
  <c r="AJ6" i="7" s="1"/>
  <c r="AK6" i="7" s="1"/>
  <c r="CU24" i="1"/>
  <c r="AA13" i="7" l="1"/>
  <c r="Z19" i="7"/>
  <c r="AL6" i="7"/>
  <c r="AM6" i="7" s="1"/>
  <c r="AN6" i="7" s="1"/>
  <c r="AO6" i="7" s="1"/>
  <c r="AP6" i="7" s="1"/>
  <c r="AQ6" i="7" s="1"/>
  <c r="AR6" i="7" s="1"/>
  <c r="AS6" i="7" s="1"/>
  <c r="AT6" i="7" s="1"/>
  <c r="AU6" i="7" s="1"/>
  <c r="AV6" i="7" s="1"/>
  <c r="AW6" i="7" s="1"/>
  <c r="AX6" i="7" s="1"/>
  <c r="AY6" i="7" s="1"/>
  <c r="AZ6" i="7" s="1"/>
  <c r="BA6" i="7" s="1"/>
  <c r="BB6" i="7" s="1"/>
  <c r="BC6" i="7" s="1"/>
  <c r="BD6" i="7" s="1"/>
  <c r="BE6" i="7" s="1"/>
  <c r="BF6" i="7" s="1"/>
  <c r="BG6" i="7" s="1"/>
  <c r="BH6" i="7" s="1"/>
  <c r="BI6" i="7" s="1"/>
  <c r="BJ6" i="7" s="1"/>
  <c r="BK6" i="7" s="1"/>
  <c r="BL6" i="7" s="1"/>
  <c r="BM6" i="7" s="1"/>
  <c r="BN6" i="7" s="1"/>
  <c r="BO6" i="7" s="1"/>
  <c r="BP6" i="7" s="1"/>
  <c r="BQ6" i="7" s="1"/>
  <c r="BR6" i="7" s="1"/>
  <c r="BS6" i="7" s="1"/>
  <c r="BT6" i="7" s="1"/>
  <c r="BU6" i="7" s="1"/>
  <c r="BV6" i="7" s="1"/>
  <c r="BW6" i="7" s="1"/>
  <c r="BX6" i="7" s="1"/>
  <c r="BY6" i="7" s="1"/>
  <c r="BZ6" i="7" s="1"/>
  <c r="CA6" i="7" s="1"/>
  <c r="CB6" i="7" s="1"/>
  <c r="CC6" i="7" s="1"/>
  <c r="CD6" i="7" s="1"/>
  <c r="CE6" i="7" s="1"/>
  <c r="CF6" i="7" s="1"/>
  <c r="CG6" i="7" s="1"/>
  <c r="CH6" i="7" s="1"/>
  <c r="CI6" i="7" s="1"/>
  <c r="CJ6" i="7" s="1"/>
  <c r="CK6" i="7" s="1"/>
  <c r="CL6" i="7" s="1"/>
  <c r="CM6" i="7" s="1"/>
  <c r="CN6" i="7" s="1"/>
  <c r="CO6" i="7" s="1"/>
  <c r="CP6" i="7" s="1"/>
  <c r="CQ6" i="7" s="1"/>
  <c r="CR6" i="7" s="1"/>
  <c r="CS6" i="7" s="1"/>
  <c r="CT6" i="7" s="1"/>
  <c r="CU6" i="7" s="1"/>
  <c r="CV6" i="7" s="1"/>
  <c r="CW6" i="7" s="1"/>
  <c r="CX6" i="7" s="1"/>
  <c r="CY6" i="7" s="1"/>
  <c r="CZ6" i="7" s="1"/>
  <c r="DA6" i="7" s="1"/>
  <c r="DB6" i="7" s="1"/>
  <c r="DC6" i="7" s="1"/>
  <c r="DD6" i="7" s="1"/>
  <c r="DE6" i="7" s="1"/>
  <c r="DF6" i="7" s="1"/>
  <c r="DG6" i="7" s="1"/>
  <c r="DH6" i="7" s="1"/>
  <c r="DI6" i="7" s="1"/>
  <c r="DJ6" i="7" s="1"/>
  <c r="DK6" i="7" s="1"/>
  <c r="DL6" i="7" s="1"/>
  <c r="DM6" i="7" s="1"/>
  <c r="DN6" i="7" s="1"/>
  <c r="DO6" i="7" s="1"/>
  <c r="DP6" i="7" s="1"/>
  <c r="DQ6" i="7" s="1"/>
  <c r="DR6" i="7" s="1"/>
  <c r="DR17" i="7" s="1"/>
  <c r="AK17" i="7"/>
  <c r="AB7" i="7"/>
  <c r="AA18" i="7"/>
  <c r="BS25" i="1"/>
  <c r="BT13" i="1"/>
  <c r="AK41" i="9"/>
  <c r="Z42" i="9"/>
  <c r="BW7" i="1"/>
  <c r="BW18" i="1" s="1"/>
  <c r="BV18" i="1"/>
  <c r="AB21" i="7"/>
  <c r="AC27" i="1"/>
  <c r="P5" i="1"/>
  <c r="Q5" i="1" s="1"/>
  <c r="O6" i="1"/>
  <c r="P6" i="1" s="1"/>
  <c r="Q6" i="1" s="1"/>
  <c r="R6" i="1" s="1"/>
  <c r="S6" i="1" s="1"/>
  <c r="T6" i="1" s="1"/>
  <c r="U6" i="1" s="1"/>
  <c r="V6" i="1" s="1"/>
  <c r="W6" i="1" s="1"/>
  <c r="X6" i="1" s="1"/>
  <c r="Y6" i="1" s="1"/>
  <c r="Z6" i="1" s="1"/>
  <c r="AA6" i="1" s="1"/>
  <c r="AB6" i="1" s="1"/>
  <c r="AC6" i="1" s="1"/>
  <c r="AD6" i="1" s="1"/>
  <c r="AE6" i="1" s="1"/>
  <c r="AF6" i="1" s="1"/>
  <c r="AG6" i="1" s="1"/>
  <c r="AH6" i="1" s="1"/>
  <c r="AI6" i="1" s="1"/>
  <c r="AJ6" i="1" s="1"/>
  <c r="AK6" i="1" s="1"/>
  <c r="AL6" i="1" s="1"/>
  <c r="AM6" i="1" s="1"/>
  <c r="AN6" i="1" s="1"/>
  <c r="AO6" i="1" s="1"/>
  <c r="AP6" i="1" s="1"/>
  <c r="AQ6" i="1" s="1"/>
  <c r="AR6" i="1" s="1"/>
  <c r="AS6" i="1" s="1"/>
  <c r="AT6" i="1" s="1"/>
  <c r="AU6" i="1" s="1"/>
  <c r="AV6" i="1" s="1"/>
  <c r="AW6" i="1" s="1"/>
  <c r="AX6" i="1" s="1"/>
  <c r="AY6" i="1" s="1"/>
  <c r="AZ6" i="1" s="1"/>
  <c r="BA6" i="1" s="1"/>
  <c r="BB6" i="1" s="1"/>
  <c r="BC6" i="1" s="1"/>
  <c r="BD6" i="1" s="1"/>
  <c r="BE6" i="1" s="1"/>
  <c r="BF6" i="1" s="1"/>
  <c r="BG6" i="1" s="1"/>
  <c r="BH6" i="1" s="1"/>
  <c r="BI6" i="1" s="1"/>
  <c r="BJ6" i="1" s="1"/>
  <c r="BK6" i="1" s="1"/>
  <c r="BL6" i="1" s="1"/>
  <c r="BM6" i="1" s="1"/>
  <c r="BN6" i="1" s="1"/>
  <c r="BO6" i="1" s="1"/>
  <c r="BP6" i="1" s="1"/>
  <c r="BQ6" i="1" s="1"/>
  <c r="BR6" i="1" s="1"/>
  <c r="BS6" i="1" s="1"/>
  <c r="BT6" i="1" s="1"/>
  <c r="BU6" i="1" s="1"/>
  <c r="BV6" i="1" s="1"/>
  <c r="CY24" i="1"/>
  <c r="AB13" i="7" l="1"/>
  <c r="AA19" i="7"/>
  <c r="AC7" i="7"/>
  <c r="AB18" i="7"/>
  <c r="BW6" i="1"/>
  <c r="BX6" i="1" s="1"/>
  <c r="BY6" i="1" s="1"/>
  <c r="BZ6" i="1" s="1"/>
  <c r="CA6" i="1" s="1"/>
  <c r="CB6" i="1" s="1"/>
  <c r="CC6" i="1" s="1"/>
  <c r="CD6" i="1" s="1"/>
  <c r="CE6" i="1" s="1"/>
  <c r="CF6" i="1" s="1"/>
  <c r="CG6" i="1" s="1"/>
  <c r="CH6" i="1" s="1"/>
  <c r="CI6" i="1" s="1"/>
  <c r="CJ6" i="1" s="1"/>
  <c r="CK6" i="1" s="1"/>
  <c r="CL6" i="1" s="1"/>
  <c r="CM6" i="1" s="1"/>
  <c r="CN6" i="1" s="1"/>
  <c r="CO6" i="1" s="1"/>
  <c r="CP6" i="1" s="1"/>
  <c r="CQ6" i="1" s="1"/>
  <c r="CR6" i="1" s="1"/>
  <c r="CS6" i="1" s="1"/>
  <c r="CT6" i="1" s="1"/>
  <c r="CU6" i="1" s="1"/>
  <c r="CV6" i="1" s="1"/>
  <c r="CW6" i="1" s="1"/>
  <c r="CX6" i="1" s="1"/>
  <c r="CY6" i="1" s="1"/>
  <c r="CZ6" i="1" s="1"/>
  <c r="DA6" i="1" s="1"/>
  <c r="DB6" i="1" s="1"/>
  <c r="DC6" i="1" s="1"/>
  <c r="DD6" i="1" s="1"/>
  <c r="DE6" i="1" s="1"/>
  <c r="DF6" i="1" s="1"/>
  <c r="DG6" i="1" s="1"/>
  <c r="DH6" i="1" s="1"/>
  <c r="DI6" i="1" s="1"/>
  <c r="DJ6" i="1" s="1"/>
  <c r="DK6" i="1" s="1"/>
  <c r="DL6" i="1" s="1"/>
  <c r="DM6" i="1" s="1"/>
  <c r="DN6" i="1" s="1"/>
  <c r="DO6" i="1" s="1"/>
  <c r="DP6" i="1" s="1"/>
  <c r="DQ6" i="1" s="1"/>
  <c r="DR6" i="1" s="1"/>
  <c r="BU13" i="1"/>
  <c r="BT25" i="1"/>
  <c r="AA42" i="9"/>
  <c r="AL41" i="9"/>
  <c r="BX7" i="1"/>
  <c r="AD27" i="1"/>
  <c r="AC21" i="7"/>
  <c r="O17" i="1"/>
  <c r="O17" i="7"/>
  <c r="R5" i="1"/>
  <c r="Q17" i="1"/>
  <c r="P17" i="7"/>
  <c r="DC24" i="1"/>
  <c r="P22" i="7"/>
  <c r="AC13" i="7" l="1"/>
  <c r="AB19" i="7"/>
  <c r="AD7" i="7"/>
  <c r="AC18" i="7"/>
  <c r="BV13" i="1"/>
  <c r="BU25" i="1"/>
  <c r="AM41" i="9"/>
  <c r="AB42" i="9"/>
  <c r="BY7" i="1"/>
  <c r="BX18" i="1"/>
  <c r="AE27" i="1"/>
  <c r="AD21" i="7"/>
  <c r="S5" i="1"/>
  <c r="R17" i="1"/>
  <c r="R29" i="1" s="1"/>
  <c r="O29" i="1"/>
  <c r="P17" i="1"/>
  <c r="P29" i="1" s="1"/>
  <c r="Q17" i="7"/>
  <c r="DG24" i="1"/>
  <c r="AZ76" i="9"/>
  <c r="AZ77" i="9" s="1"/>
  <c r="BA76" i="9"/>
  <c r="BA77" i="9" s="1"/>
  <c r="BB76" i="9"/>
  <c r="BB77" i="9" s="1"/>
  <c r="BC76" i="9"/>
  <c r="BC77" i="9" s="1"/>
  <c r="BD76" i="9"/>
  <c r="BD77" i="9" s="1"/>
  <c r="BE76" i="9"/>
  <c r="BE77" i="9" s="1"/>
  <c r="BF76" i="9"/>
  <c r="BF77" i="9" s="1"/>
  <c r="BG76" i="9"/>
  <c r="BG77" i="9" s="1"/>
  <c r="BH76" i="9"/>
  <c r="BH77" i="9" s="1"/>
  <c r="BI76" i="9"/>
  <c r="BI77" i="9" s="1"/>
  <c r="BJ76" i="9"/>
  <c r="BJ77" i="9" s="1"/>
  <c r="BK76" i="9"/>
  <c r="BK77" i="9" s="1"/>
  <c r="AY74" i="9"/>
  <c r="AY76" i="9"/>
  <c r="L76" i="9"/>
  <c r="L77" i="9" s="1"/>
  <c r="W76" i="9"/>
  <c r="W77" i="9" s="1"/>
  <c r="X76" i="9"/>
  <c r="X77" i="9" s="1"/>
  <c r="Y76" i="9"/>
  <c r="Y77" i="9" s="1"/>
  <c r="Z76" i="9"/>
  <c r="Z77" i="9" s="1"/>
  <c r="AA76" i="9"/>
  <c r="AA77" i="9" s="1"/>
  <c r="AB76" i="9"/>
  <c r="AC76" i="9"/>
  <c r="AD76" i="9"/>
  <c r="AE76" i="9"/>
  <c r="AF76" i="9"/>
  <c r="AG76" i="9"/>
  <c r="AH76" i="9"/>
  <c r="AI76" i="9"/>
  <c r="AJ76" i="9"/>
  <c r="AK76" i="9"/>
  <c r="AL76" i="9"/>
  <c r="AM76" i="9"/>
  <c r="AN76" i="9"/>
  <c r="AN77" i="9" s="1"/>
  <c r="AO76" i="9"/>
  <c r="AO77" i="9" s="1"/>
  <c r="AP76" i="9"/>
  <c r="AP77" i="9" s="1"/>
  <c r="AQ76" i="9"/>
  <c r="AQ77" i="9" s="1"/>
  <c r="AR76" i="9"/>
  <c r="AR77" i="9" s="1"/>
  <c r="AS76" i="9"/>
  <c r="AS77" i="9" s="1"/>
  <c r="AT76" i="9"/>
  <c r="AT77" i="9" s="1"/>
  <c r="AU76" i="9"/>
  <c r="AU77" i="9" s="1"/>
  <c r="AV76" i="9"/>
  <c r="AV77" i="9" s="1"/>
  <c r="AW76" i="9"/>
  <c r="AW77" i="9" s="1"/>
  <c r="AX76" i="9"/>
  <c r="AX77" i="9" s="1"/>
  <c r="C76" i="9"/>
  <c r="C77" i="9" s="1"/>
  <c r="D29" i="7"/>
  <c r="E29" i="7"/>
  <c r="F29" i="7"/>
  <c r="G29" i="7"/>
  <c r="H29" i="7"/>
  <c r="I29" i="7"/>
  <c r="C29" i="7"/>
  <c r="AY27" i="7"/>
  <c r="AZ27" i="7"/>
  <c r="BA27" i="7"/>
  <c r="BB27" i="7"/>
  <c r="BC27" i="7"/>
  <c r="BD27" i="7"/>
  <c r="BE27" i="7"/>
  <c r="BF27" i="7"/>
  <c r="BG27" i="7"/>
  <c r="BH27" i="7"/>
  <c r="BI27" i="7"/>
  <c r="BJ27" i="7"/>
  <c r="AB34" i="7"/>
  <c r="AC34" i="7"/>
  <c r="AD34" i="7"/>
  <c r="AE34" i="7"/>
  <c r="AF34" i="7"/>
  <c r="AG34" i="7"/>
  <c r="AH34" i="7"/>
  <c r="AI34" i="7"/>
  <c r="AJ34" i="7"/>
  <c r="AL34" i="7"/>
  <c r="AN34" i="7"/>
  <c r="AO34" i="7"/>
  <c r="AP34" i="7"/>
  <c r="AQ34" i="7"/>
  <c r="AR34" i="7"/>
  <c r="AS34" i="7"/>
  <c r="AT34" i="7"/>
  <c r="AU34" i="7"/>
  <c r="AV34" i="7"/>
  <c r="AW34" i="7"/>
  <c r="AX34" i="7"/>
  <c r="AZ34" i="7"/>
  <c r="BA34" i="7"/>
  <c r="BB34" i="7"/>
  <c r="BC34" i="7"/>
  <c r="BD34" i="7"/>
  <c r="BE34" i="7"/>
  <c r="BF34" i="7"/>
  <c r="BG34" i="7"/>
  <c r="BH34" i="7"/>
  <c r="BI34" i="7"/>
  <c r="BJ34" i="7"/>
  <c r="AA34" i="7"/>
  <c r="D23" i="7"/>
  <c r="D24" i="7" s="1"/>
  <c r="D9" i="19" s="1"/>
  <c r="E23" i="7"/>
  <c r="E24" i="7" s="1"/>
  <c r="E9" i="19" s="1"/>
  <c r="F23" i="7"/>
  <c r="F24" i="7" s="1"/>
  <c r="F9" i="19" s="1"/>
  <c r="G23" i="7"/>
  <c r="G24" i="7" s="1"/>
  <c r="G9" i="19" s="1"/>
  <c r="H23" i="7"/>
  <c r="H24" i="7" s="1"/>
  <c r="H9" i="19" s="1"/>
  <c r="I23" i="7"/>
  <c r="I24" i="7" s="1"/>
  <c r="I9" i="19" s="1"/>
  <c r="J23" i="7"/>
  <c r="J24" i="7" s="1"/>
  <c r="J9" i="19" s="1"/>
  <c r="K23" i="7"/>
  <c r="L23" i="7"/>
  <c r="L24" i="7" s="1"/>
  <c r="L9" i="19" s="1"/>
  <c r="M23" i="7"/>
  <c r="M24" i="7" s="1"/>
  <c r="M9" i="19" s="1"/>
  <c r="N23" i="7"/>
  <c r="O24" i="7"/>
  <c r="O9" i="19" s="1"/>
  <c r="P23" i="7"/>
  <c r="P24" i="7" s="1"/>
  <c r="P9" i="19" s="1"/>
  <c r="Q23" i="7"/>
  <c r="R23" i="7"/>
  <c r="S23" i="7"/>
  <c r="T23" i="7"/>
  <c r="U23" i="7"/>
  <c r="V23" i="7"/>
  <c r="W23" i="7"/>
  <c r="X23" i="7"/>
  <c r="Y23" i="7"/>
  <c r="Z23" i="7"/>
  <c r="AA23" i="7"/>
  <c r="AB23" i="7"/>
  <c r="AC23" i="7"/>
  <c r="AD23" i="7"/>
  <c r="AE23" i="7"/>
  <c r="AF23" i="7"/>
  <c r="AG23" i="7"/>
  <c r="AH23" i="7"/>
  <c r="AI23" i="7"/>
  <c r="AJ23" i="7"/>
  <c r="AK23" i="7"/>
  <c r="AL23" i="7"/>
  <c r="AM23" i="7"/>
  <c r="AN23" i="7"/>
  <c r="AO23" i="7"/>
  <c r="AP23" i="7"/>
  <c r="AQ23" i="7"/>
  <c r="AR23" i="7"/>
  <c r="AS23" i="7"/>
  <c r="AT23" i="7"/>
  <c r="AU23" i="7"/>
  <c r="AV23" i="7"/>
  <c r="AW23" i="7"/>
  <c r="AX23" i="7"/>
  <c r="AY23" i="7"/>
  <c r="AZ23" i="7"/>
  <c r="BA23" i="7"/>
  <c r="BB23" i="7"/>
  <c r="BC23" i="7"/>
  <c r="BD23" i="7"/>
  <c r="BE23" i="7"/>
  <c r="BF23" i="7"/>
  <c r="BG23" i="7"/>
  <c r="BH23" i="7"/>
  <c r="BI23" i="7"/>
  <c r="BJ23" i="7"/>
  <c r="N24" i="7"/>
  <c r="N9" i="19" s="1"/>
  <c r="C23" i="7"/>
  <c r="C24" i="7" s="1"/>
  <c r="C9" i="19" s="1"/>
  <c r="AB74" i="9"/>
  <c r="AB77" i="9" s="1"/>
  <c r="AC74" i="9"/>
  <c r="AD74" i="9"/>
  <c r="AE74" i="9"/>
  <c r="AF74" i="9"/>
  <c r="AG74" i="9"/>
  <c r="AH74" i="9"/>
  <c r="AH77" i="9" s="1"/>
  <c r="AI74" i="9"/>
  <c r="AI77" i="9" s="1"/>
  <c r="AJ74" i="9"/>
  <c r="AJ77" i="9" s="1"/>
  <c r="AK74" i="9"/>
  <c r="AL74" i="9"/>
  <c r="AM74" i="9"/>
  <c r="AB75" i="9"/>
  <c r="AC75" i="9"/>
  <c r="AD75" i="9"/>
  <c r="AE75" i="9"/>
  <c r="AF75" i="9"/>
  <c r="AG75" i="9"/>
  <c r="AH75" i="9"/>
  <c r="AI75" i="9"/>
  <c r="AJ75" i="9"/>
  <c r="AK75" i="9"/>
  <c r="AL75" i="9"/>
  <c r="AD13" i="7" l="1"/>
  <c r="AC19" i="7"/>
  <c r="AE7" i="7"/>
  <c r="AD18" i="7"/>
  <c r="AG77" i="9"/>
  <c r="AY77" i="9"/>
  <c r="AF77" i="9"/>
  <c r="AM77" i="9"/>
  <c r="AL77" i="9"/>
  <c r="AD77" i="9"/>
  <c r="AE77" i="9"/>
  <c r="AK77" i="9"/>
  <c r="AC77" i="9"/>
  <c r="BV25" i="1"/>
  <c r="BW13" i="1"/>
  <c r="AC42" i="9"/>
  <c r="AN41" i="9"/>
  <c r="BZ7" i="1"/>
  <c r="BY18" i="1"/>
  <c r="K24" i="7"/>
  <c r="K9" i="19" s="1"/>
  <c r="R17" i="7"/>
  <c r="Q24" i="7"/>
  <c r="Q9" i="19" s="1"/>
  <c r="AE21" i="7"/>
  <c r="T5" i="1"/>
  <c r="S17" i="1"/>
  <c r="S29" i="1" s="1"/>
  <c r="O30" i="1"/>
  <c r="P30" i="1" s="1"/>
  <c r="AF27" i="1"/>
  <c r="DK24" i="1"/>
  <c r="B57" i="15"/>
  <c r="AE13" i="7" l="1"/>
  <c r="AD19" i="7"/>
  <c r="AF7" i="7"/>
  <c r="AE18" i="7"/>
  <c r="BX13" i="1"/>
  <c r="BW25" i="1"/>
  <c r="AO41" i="9"/>
  <c r="AD42" i="9"/>
  <c r="T27" i="19"/>
  <c r="N27" i="19"/>
  <c r="B48" i="19"/>
  <c r="S27" i="19"/>
  <c r="U27" i="19"/>
  <c r="R27" i="19"/>
  <c r="Q27" i="19"/>
  <c r="X27" i="19"/>
  <c r="P27" i="19"/>
  <c r="W27" i="19"/>
  <c r="O27" i="19"/>
  <c r="V27" i="19"/>
  <c r="CA7" i="1"/>
  <c r="BZ18" i="1"/>
  <c r="U5" i="1"/>
  <c r="T17" i="1"/>
  <c r="T29" i="1" s="1"/>
  <c r="AG27" i="1"/>
  <c r="AF21" i="7"/>
  <c r="S17" i="7"/>
  <c r="R24" i="7"/>
  <c r="R9" i="19" s="1"/>
  <c r="DO24" i="1"/>
  <c r="AF13" i="7" l="1"/>
  <c r="AE19" i="7"/>
  <c r="AG7" i="7"/>
  <c r="AF18" i="7"/>
  <c r="BY13" i="1"/>
  <c r="BX25" i="1"/>
  <c r="AE42" i="9"/>
  <c r="AP41" i="9"/>
  <c r="CB7" i="1"/>
  <c r="CA18" i="1"/>
  <c r="T17" i="7"/>
  <c r="V5" i="1"/>
  <c r="U17" i="1"/>
  <c r="AH27" i="1"/>
  <c r="S24" i="7"/>
  <c r="S9" i="19" s="1"/>
  <c r="AG21" i="7"/>
  <c r="B66" i="15"/>
  <c r="B58" i="15"/>
  <c r="B59" i="15"/>
  <c r="B60" i="15"/>
  <c r="B61" i="15"/>
  <c r="B62" i="15"/>
  <c r="B63" i="15"/>
  <c r="B64" i="15"/>
  <c r="B65" i="15"/>
  <c r="D57" i="15"/>
  <c r="AG13" i="7" l="1"/>
  <c r="AF19" i="7"/>
  <c r="AH7" i="7"/>
  <c r="AG18" i="7"/>
  <c r="BZ13" i="1"/>
  <c r="BY25" i="1"/>
  <c r="AQ41" i="9"/>
  <c r="AF42" i="9"/>
  <c r="V26" i="19"/>
  <c r="N26" i="19"/>
  <c r="O26" i="19"/>
  <c r="U26" i="19"/>
  <c r="W26" i="19"/>
  <c r="T26" i="19"/>
  <c r="P26" i="19"/>
  <c r="S26" i="19"/>
  <c r="R26" i="19"/>
  <c r="Q26" i="19"/>
  <c r="X26" i="19"/>
  <c r="CC7" i="1"/>
  <c r="CB18" i="1"/>
  <c r="W5" i="1"/>
  <c r="V17" i="1"/>
  <c r="V29" i="1" s="1"/>
  <c r="AH21" i="7"/>
  <c r="T24" i="7"/>
  <c r="T9" i="19" s="1"/>
  <c r="AI27" i="1"/>
  <c r="E57" i="15"/>
  <c r="C58" i="15" s="1"/>
  <c r="AH13" i="7" l="1"/>
  <c r="AG19" i="7"/>
  <c r="AI7" i="7"/>
  <c r="AH18" i="7"/>
  <c r="BZ25" i="1"/>
  <c r="CA13" i="1"/>
  <c r="AR41" i="9"/>
  <c r="AG42" i="9"/>
  <c r="AJ27" i="19"/>
  <c r="AB27" i="19"/>
  <c r="AI27" i="19"/>
  <c r="AA27" i="19"/>
  <c r="AH27" i="19"/>
  <c r="Z27" i="19"/>
  <c r="C48" i="19" s="1"/>
  <c r="AD27" i="19"/>
  <c r="AG27" i="19"/>
  <c r="AC27" i="19"/>
  <c r="AF27" i="19"/>
  <c r="AE27" i="19"/>
  <c r="D58" i="15"/>
  <c r="CD7" i="1"/>
  <c r="CC18" i="1"/>
  <c r="X5" i="1"/>
  <c r="W17" i="1"/>
  <c r="W29" i="1" s="1"/>
  <c r="AJ27" i="1"/>
  <c r="AI21" i="7"/>
  <c r="U17" i="7"/>
  <c r="V17" i="7"/>
  <c r="AI13" i="7" l="1"/>
  <c r="AH19" i="7"/>
  <c r="AJ7" i="7"/>
  <c r="AI18" i="7"/>
  <c r="CA25" i="1"/>
  <c r="CB13" i="1"/>
  <c r="AH42" i="9"/>
  <c r="AS41" i="9"/>
  <c r="AD26" i="19"/>
  <c r="AF26" i="19"/>
  <c r="AC26" i="19"/>
  <c r="AJ26" i="19"/>
  <c r="AB26" i="19"/>
  <c r="AI26" i="19"/>
  <c r="AA26" i="19"/>
  <c r="AH26" i="19"/>
  <c r="Z26" i="19"/>
  <c r="AE26" i="19"/>
  <c r="AG26" i="19"/>
  <c r="Y26" i="19"/>
  <c r="E58" i="15"/>
  <c r="C59" i="15" s="1"/>
  <c r="CE7" i="1"/>
  <c r="CD18" i="1"/>
  <c r="W17" i="7"/>
  <c r="AK27" i="1"/>
  <c r="U24" i="7"/>
  <c r="U9" i="19" s="1"/>
  <c r="V24" i="7"/>
  <c r="V9" i="19" s="1"/>
  <c r="Y5" i="1"/>
  <c r="X17" i="1"/>
  <c r="X29" i="1" s="1"/>
  <c r="AJ21" i="7"/>
  <c r="AJ13" i="7" l="1"/>
  <c r="AI19" i="7"/>
  <c r="C47" i="19"/>
  <c r="AK7" i="7"/>
  <c r="AJ18" i="7"/>
  <c r="CB25" i="1"/>
  <c r="CC13" i="1"/>
  <c r="AT41" i="9"/>
  <c r="AI42" i="9"/>
  <c r="AR27" i="19"/>
  <c r="AS27" i="19"/>
  <c r="AQ27" i="19"/>
  <c r="AP27" i="19"/>
  <c r="AL27" i="19"/>
  <c r="AV27" i="19"/>
  <c r="AN27" i="19"/>
  <c r="AT27" i="19"/>
  <c r="AK27" i="19"/>
  <c r="AU27" i="19"/>
  <c r="AM27" i="19"/>
  <c r="CF7" i="1"/>
  <c r="CE18" i="1"/>
  <c r="Z5" i="1"/>
  <c r="Y17" i="1"/>
  <c r="AL27" i="1"/>
  <c r="AK21" i="7"/>
  <c r="W24" i="7"/>
  <c r="W9" i="19" s="1"/>
  <c r="D46" i="15"/>
  <c r="E46" i="15"/>
  <c r="F46" i="15"/>
  <c r="G46" i="15"/>
  <c r="H46" i="15"/>
  <c r="I46" i="15"/>
  <c r="J46" i="15"/>
  <c r="K46" i="15"/>
  <c r="C46" i="15"/>
  <c r="E40" i="15"/>
  <c r="F40" i="15"/>
  <c r="G40" i="15"/>
  <c r="H40" i="15"/>
  <c r="I40" i="15"/>
  <c r="J40" i="15"/>
  <c r="K40" i="15"/>
  <c r="D40" i="15"/>
  <c r="G41" i="15"/>
  <c r="H41" i="15"/>
  <c r="I41" i="15"/>
  <c r="J41" i="15"/>
  <c r="K41" i="15"/>
  <c r="F41" i="15"/>
  <c r="D44" i="15"/>
  <c r="D43" i="15"/>
  <c r="D39" i="15"/>
  <c r="C39" i="15"/>
  <c r="E33" i="15"/>
  <c r="F33" i="15"/>
  <c r="G33" i="15"/>
  <c r="H33" i="15"/>
  <c r="I33" i="15"/>
  <c r="J33" i="15"/>
  <c r="K33" i="15"/>
  <c r="L33" i="15"/>
  <c r="M33" i="15"/>
  <c r="N33" i="15"/>
  <c r="O33" i="15"/>
  <c r="E32" i="15"/>
  <c r="F32" i="15"/>
  <c r="G32" i="15"/>
  <c r="H32" i="15"/>
  <c r="I32" i="15"/>
  <c r="J32" i="15"/>
  <c r="K32" i="15"/>
  <c r="L32" i="15"/>
  <c r="M32" i="15"/>
  <c r="N32" i="15"/>
  <c r="O32" i="15"/>
  <c r="D32" i="15"/>
  <c r="D33" i="15"/>
  <c r="D31" i="15"/>
  <c r="D30" i="15"/>
  <c r="D28" i="15"/>
  <c r="P10" i="15"/>
  <c r="AI27" i="15"/>
  <c r="AY27" i="15"/>
  <c r="E14" i="15"/>
  <c r="F14" i="15"/>
  <c r="G14" i="15"/>
  <c r="H14" i="15"/>
  <c r="I14" i="15"/>
  <c r="J14" i="15"/>
  <c r="K14" i="15"/>
  <c r="L14" i="15"/>
  <c r="M14" i="15"/>
  <c r="N14" i="15"/>
  <c r="O14" i="15"/>
  <c r="P14" i="15"/>
  <c r="Q14" i="15"/>
  <c r="R14" i="15"/>
  <c r="S14" i="15"/>
  <c r="T14" i="15"/>
  <c r="U14" i="15"/>
  <c r="V14" i="15"/>
  <c r="W14" i="15"/>
  <c r="X14" i="15"/>
  <c r="Y14" i="15"/>
  <c r="Z14" i="15"/>
  <c r="AA14" i="15"/>
  <c r="AB14" i="15"/>
  <c r="AC14" i="15"/>
  <c r="AD14" i="15"/>
  <c r="AE14" i="15"/>
  <c r="AF14" i="15"/>
  <c r="AG14" i="15"/>
  <c r="AH14" i="15"/>
  <c r="AI14" i="15"/>
  <c r="AJ14" i="15"/>
  <c r="AK14" i="15"/>
  <c r="AL14" i="15"/>
  <c r="AM14" i="15"/>
  <c r="AN14" i="15"/>
  <c r="AO14" i="15"/>
  <c r="AP14" i="15"/>
  <c r="AQ14" i="15"/>
  <c r="AR14" i="15"/>
  <c r="AS14" i="15"/>
  <c r="AT14" i="15"/>
  <c r="AU14" i="15"/>
  <c r="AV14" i="15"/>
  <c r="AW14" i="15"/>
  <c r="AX14" i="15"/>
  <c r="AY14" i="15"/>
  <c r="AZ14" i="15"/>
  <c r="BA14" i="15"/>
  <c r="BB14" i="15"/>
  <c r="BC14" i="15"/>
  <c r="BD14" i="15"/>
  <c r="BE14" i="15"/>
  <c r="BF14" i="15"/>
  <c r="BG14" i="15"/>
  <c r="BH14" i="15"/>
  <c r="BI14" i="15"/>
  <c r="BJ14" i="15"/>
  <c r="BK14" i="15"/>
  <c r="P9" i="15"/>
  <c r="O8" i="15"/>
  <c r="Q8" i="15"/>
  <c r="R8" i="15"/>
  <c r="S8" i="15"/>
  <c r="T8" i="15"/>
  <c r="U8" i="15"/>
  <c r="V8" i="15"/>
  <c r="W8" i="15"/>
  <c r="X8" i="15"/>
  <c r="Y8" i="15"/>
  <c r="Z8" i="15"/>
  <c r="AA8" i="15"/>
  <c r="AB8" i="15"/>
  <c r="AC8" i="15"/>
  <c r="AD8" i="15"/>
  <c r="AE8" i="15"/>
  <c r="AF8" i="15"/>
  <c r="AG8" i="15"/>
  <c r="AH8" i="15"/>
  <c r="AI8" i="15"/>
  <c r="AJ8" i="15"/>
  <c r="AK8" i="15"/>
  <c r="AL8" i="15"/>
  <c r="G7" i="15"/>
  <c r="H7" i="15"/>
  <c r="I7" i="15"/>
  <c r="J7" i="15"/>
  <c r="K7" i="15"/>
  <c r="L7" i="15"/>
  <c r="M7" i="15"/>
  <c r="N7" i="15"/>
  <c r="O7" i="15"/>
  <c r="Q7" i="15"/>
  <c r="R7" i="15"/>
  <c r="S7" i="15"/>
  <c r="T7" i="15"/>
  <c r="U7" i="15"/>
  <c r="V7" i="15"/>
  <c r="W7" i="15"/>
  <c r="X7" i="15"/>
  <c r="Y7" i="15"/>
  <c r="Z7" i="15"/>
  <c r="AA7" i="15"/>
  <c r="AC7" i="15"/>
  <c r="AD7" i="15"/>
  <c r="AE7" i="15"/>
  <c r="AF7" i="15"/>
  <c r="AG7" i="15"/>
  <c r="AH7" i="15"/>
  <c r="AI7" i="15"/>
  <c r="AJ7" i="15"/>
  <c r="AK7" i="15"/>
  <c r="AL7" i="15"/>
  <c r="AM7" i="15"/>
  <c r="K6" i="15"/>
  <c r="L6" i="15"/>
  <c r="M6" i="15"/>
  <c r="N6" i="15"/>
  <c r="O6" i="15"/>
  <c r="P6" i="15"/>
  <c r="Q6" i="15"/>
  <c r="R6" i="15"/>
  <c r="S6" i="15"/>
  <c r="T6" i="15"/>
  <c r="U6" i="15"/>
  <c r="V6" i="15"/>
  <c r="W6" i="15"/>
  <c r="X6" i="15"/>
  <c r="Y6" i="15"/>
  <c r="Z6" i="15"/>
  <c r="AA6" i="15"/>
  <c r="AB6" i="15"/>
  <c r="AC6" i="15"/>
  <c r="AD6" i="15"/>
  <c r="AE6" i="15"/>
  <c r="AF6" i="15"/>
  <c r="AG6" i="15"/>
  <c r="AH6" i="15"/>
  <c r="AI6" i="15"/>
  <c r="AJ6" i="15"/>
  <c r="AK6" i="15"/>
  <c r="AL6" i="15"/>
  <c r="AM6" i="15"/>
  <c r="AM8" i="15"/>
  <c r="N8" i="15"/>
  <c r="M8" i="15"/>
  <c r="L8" i="15"/>
  <c r="K8" i="15"/>
  <c r="J8" i="15"/>
  <c r="I8" i="15"/>
  <c r="H8" i="15"/>
  <c r="G8" i="15"/>
  <c r="F8" i="15"/>
  <c r="E8" i="15"/>
  <c r="F7" i="15"/>
  <c r="D7" i="15"/>
  <c r="P7" i="15"/>
  <c r="J6" i="15"/>
  <c r="H6" i="15"/>
  <c r="G6" i="15"/>
  <c r="F6" i="15"/>
  <c r="E6" i="15"/>
  <c r="AK13" i="7" l="1"/>
  <c r="AJ19" i="7"/>
  <c r="D48" i="19"/>
  <c r="AL7" i="7"/>
  <c r="AK18" i="7"/>
  <c r="CD13" i="1"/>
  <c r="CC25" i="1"/>
  <c r="AJ42" i="9"/>
  <c r="AU41" i="9"/>
  <c r="AM11" i="15"/>
  <c r="D59" i="15"/>
  <c r="AN26" i="19" s="1"/>
  <c r="AO27" i="19"/>
  <c r="CG7" i="1"/>
  <c r="CF18" i="1"/>
  <c r="AL21" i="7"/>
  <c r="Y17" i="7"/>
  <c r="AM27" i="1"/>
  <c r="X17" i="7"/>
  <c r="AA5" i="1"/>
  <c r="Z17" i="1"/>
  <c r="Z29" i="1" s="1"/>
  <c r="F47" i="15"/>
  <c r="K45" i="15"/>
  <c r="BD27" i="15"/>
  <c r="J45" i="15"/>
  <c r="L27" i="15"/>
  <c r="D15" i="15"/>
  <c r="E28" i="15"/>
  <c r="M31" i="15"/>
  <c r="S33" i="15"/>
  <c r="D47" i="15"/>
  <c r="D48" i="15" s="1"/>
  <c r="AB7" i="15"/>
  <c r="K47" i="15"/>
  <c r="K48" i="15" s="1"/>
  <c r="I45" i="15"/>
  <c r="J47" i="15"/>
  <c r="J48" i="15" s="1"/>
  <c r="G28" i="15"/>
  <c r="H45" i="15"/>
  <c r="I47" i="15"/>
  <c r="I48" i="15" s="1"/>
  <c r="AH33" i="15"/>
  <c r="G45" i="15"/>
  <c r="H47" i="15"/>
  <c r="H48" i="15" s="1"/>
  <c r="F45" i="15"/>
  <c r="G47" i="15"/>
  <c r="G48" i="15" s="1"/>
  <c r="F48" i="15"/>
  <c r="R32" i="15"/>
  <c r="C47" i="15"/>
  <c r="C48" i="15" s="1"/>
  <c r="D14" i="15"/>
  <c r="E47" i="15"/>
  <c r="E48" i="15" s="1"/>
  <c r="AP27" i="15"/>
  <c r="AB27" i="15"/>
  <c r="X27" i="15"/>
  <c r="AX27" i="15"/>
  <c r="Y27" i="15"/>
  <c r="AO27" i="15"/>
  <c r="T27" i="15"/>
  <c r="BH27" i="15"/>
  <c r="AN27" i="15"/>
  <c r="Q27" i="15"/>
  <c r="AY32" i="15"/>
  <c r="AH15" i="15"/>
  <c r="AH16" i="15" s="1"/>
  <c r="Z15" i="15"/>
  <c r="Z16" i="15" s="1"/>
  <c r="R15" i="15"/>
  <c r="R16" i="15" s="1"/>
  <c r="BG27" i="15"/>
  <c r="AJ27" i="15"/>
  <c r="P27" i="15"/>
  <c r="AZ27" i="15"/>
  <c r="AH27" i="15"/>
  <c r="J27" i="15"/>
  <c r="AG15" i="15"/>
  <c r="AG16" i="15" s="1"/>
  <c r="F15" i="15"/>
  <c r="F16" i="15" s="1"/>
  <c r="AI15" i="15"/>
  <c r="AA15" i="15"/>
  <c r="AA16" i="15" s="1"/>
  <c r="S15" i="15"/>
  <c r="S16" i="15" s="1"/>
  <c r="BI32" i="15"/>
  <c r="BK15" i="15"/>
  <c r="BK16" i="15" s="1"/>
  <c r="BC15" i="15"/>
  <c r="BC16" i="15" s="1"/>
  <c r="AN31" i="15"/>
  <c r="AF32" i="15"/>
  <c r="S32" i="15"/>
  <c r="Q32" i="15"/>
  <c r="BK32" i="15"/>
  <c r="AW27" i="15"/>
  <c r="Z27" i="15"/>
  <c r="I27" i="15"/>
  <c r="BJ32" i="15"/>
  <c r="AX11" i="15"/>
  <c r="H31" i="15"/>
  <c r="AH11" i="15"/>
  <c r="AT32" i="15"/>
  <c r="AS32" i="15"/>
  <c r="AL15" i="15"/>
  <c r="AL16" i="15" s="1"/>
  <c r="V11" i="15"/>
  <c r="AI32" i="15"/>
  <c r="BF33" i="15"/>
  <c r="AG32" i="15"/>
  <c r="AY33" i="15"/>
  <c r="AM31" i="15"/>
  <c r="F11" i="15"/>
  <c r="F28" i="15"/>
  <c r="Y31" i="15"/>
  <c r="BC32" i="15"/>
  <c r="AT15" i="15"/>
  <c r="AT16" i="15" s="1"/>
  <c r="N15" i="15"/>
  <c r="N16" i="15" s="1"/>
  <c r="AF15" i="15"/>
  <c r="AF16" i="15" s="1"/>
  <c r="AZ15" i="15"/>
  <c r="AZ16" i="15" s="1"/>
  <c r="BF15" i="15"/>
  <c r="BF16" i="15" s="1"/>
  <c r="AC11" i="15"/>
  <c r="M11" i="15"/>
  <c r="BB31" i="15"/>
  <c r="V31" i="15"/>
  <c r="BA32" i="15"/>
  <c r="AK32" i="15"/>
  <c r="X32" i="15"/>
  <c r="G31" i="15"/>
  <c r="AA11" i="15"/>
  <c r="AL31" i="15"/>
  <c r="Z11" i="15"/>
  <c r="BJ31" i="15"/>
  <c r="BH32" i="15"/>
  <c r="AR32" i="15"/>
  <c r="AB32" i="15"/>
  <c r="BI31" i="15"/>
  <c r="X31" i="15"/>
  <c r="AQ32" i="15"/>
  <c r="AA32" i="15"/>
  <c r="G15" i="15"/>
  <c r="G16" i="15" s="1"/>
  <c r="AR15" i="15"/>
  <c r="AR16" i="15" s="1"/>
  <c r="BA11" i="15"/>
  <c r="BE31" i="15"/>
  <c r="W31" i="15"/>
  <c r="BB32" i="15"/>
  <c r="AO32" i="15"/>
  <c r="Y32" i="15"/>
  <c r="AK15" i="15"/>
  <c r="AK16" i="15" s="1"/>
  <c r="U11" i="15"/>
  <c r="AJ15" i="15"/>
  <c r="AJ16" i="15" s="1"/>
  <c r="T11" i="15"/>
  <c r="L11" i="15"/>
  <c r="AV27" i="15"/>
  <c r="AA27" i="15"/>
  <c r="K27" i="15"/>
  <c r="AT31" i="15"/>
  <c r="I31" i="15"/>
  <c r="P32" i="15"/>
  <c r="AZ32" i="15"/>
  <c r="AJ32" i="15"/>
  <c r="W32" i="15"/>
  <c r="AI33" i="15"/>
  <c r="AS30" i="15"/>
  <c r="AC30" i="15"/>
  <c r="AN30" i="15"/>
  <c r="BB30" i="15"/>
  <c r="BD30" i="15"/>
  <c r="AD30" i="15"/>
  <c r="AO30" i="15"/>
  <c r="Q30" i="15"/>
  <c r="BC30" i="15"/>
  <c r="AE30" i="15"/>
  <c r="AG33" i="15"/>
  <c r="Z33" i="15"/>
  <c r="M15" i="15"/>
  <c r="M16" i="15" s="1"/>
  <c r="BA31" i="15"/>
  <c r="AK11" i="15"/>
  <c r="L15" i="15"/>
  <c r="L16" i="15" s="1"/>
  <c r="AW31" i="15"/>
  <c r="AG31" i="15"/>
  <c r="O31" i="15"/>
  <c r="BG32" i="15"/>
  <c r="AW32" i="15"/>
  <c r="AN32" i="15"/>
  <c r="AE32" i="15"/>
  <c r="V32" i="15"/>
  <c r="P33" i="15"/>
  <c r="AR33" i="15"/>
  <c r="X33" i="15"/>
  <c r="U15" i="15"/>
  <c r="U16" i="15" s="1"/>
  <c r="AK31" i="15"/>
  <c r="AV33" i="15"/>
  <c r="G11" i="15"/>
  <c r="AJ11" i="15"/>
  <c r="E31" i="15"/>
  <c r="AV31" i="15"/>
  <c r="AF31" i="15"/>
  <c r="N31" i="15"/>
  <c r="BE32" i="15"/>
  <c r="AV32" i="15"/>
  <c r="AM32" i="15"/>
  <c r="AD32" i="15"/>
  <c r="U32" i="15"/>
  <c r="BH33" i="15"/>
  <c r="AN33" i="15"/>
  <c r="T33" i="15"/>
  <c r="AX33" i="15"/>
  <c r="BF11" i="15"/>
  <c r="T15" i="15"/>
  <c r="T16" i="15" s="1"/>
  <c r="AW33" i="15"/>
  <c r="R11" i="15"/>
  <c r="U31" i="15"/>
  <c r="Y33" i="15"/>
  <c r="AE11" i="15"/>
  <c r="W11" i="15"/>
  <c r="AW15" i="15"/>
  <c r="AW16" i="15" s="1"/>
  <c r="AO11" i="15"/>
  <c r="AG11" i="15"/>
  <c r="Q15" i="15"/>
  <c r="Q16" i="15" s="1"/>
  <c r="AS15" i="15"/>
  <c r="AS16" i="15" s="1"/>
  <c r="BG15" i="15"/>
  <c r="BG16" i="15" s="1"/>
  <c r="BJ15" i="15"/>
  <c r="BJ16" i="15" s="1"/>
  <c r="BB11" i="15"/>
  <c r="BH11" i="15"/>
  <c r="AI11" i="15"/>
  <c r="BK31" i="15"/>
  <c r="AU31" i="15"/>
  <c r="AC31" i="15"/>
  <c r="BD32" i="15"/>
  <c r="AU32" i="15"/>
  <c r="AL32" i="15"/>
  <c r="AC32" i="15"/>
  <c r="T32" i="15"/>
  <c r="BG33" i="15"/>
  <c r="AJ33" i="15"/>
  <c r="H11" i="15"/>
  <c r="H28" i="15"/>
  <c r="H15" i="15"/>
  <c r="H16" i="15" s="1"/>
  <c r="AU11" i="15"/>
  <c r="AU15" i="15"/>
  <c r="AU16" i="15" s="1"/>
  <c r="AM15" i="15"/>
  <c r="AM16" i="15" s="1"/>
  <c r="O11" i="15"/>
  <c r="O15" i="15"/>
  <c r="O16" i="15" s="1"/>
  <c r="Y15" i="15"/>
  <c r="Y16" i="15" s="1"/>
  <c r="Y11" i="15"/>
  <c r="AW11" i="15"/>
  <c r="AE15" i="15"/>
  <c r="AE16" i="15" s="1"/>
  <c r="J15" i="15"/>
  <c r="J16" i="15" s="1"/>
  <c r="J11" i="15"/>
  <c r="AD11" i="15"/>
  <c r="AD15" i="15"/>
  <c r="AD16" i="15" s="1"/>
  <c r="AV11" i="15"/>
  <c r="AV15" i="15"/>
  <c r="AV16" i="15" s="1"/>
  <c r="AN15" i="15"/>
  <c r="AN16" i="15" s="1"/>
  <c r="AF11" i="15"/>
  <c r="X11" i="15"/>
  <c r="X15" i="15"/>
  <c r="X16" i="15" s="1"/>
  <c r="BI11" i="15"/>
  <c r="BI15" i="15"/>
  <c r="BI16" i="15" s="1"/>
  <c r="AT11" i="15"/>
  <c r="BB15" i="15"/>
  <c r="BB16" i="15" s="1"/>
  <c r="W15" i="15"/>
  <c r="W16" i="15" s="1"/>
  <c r="AS11" i="15"/>
  <c r="BE15" i="15"/>
  <c r="BE16" i="15" s="1"/>
  <c r="BH15" i="15"/>
  <c r="BH16" i="15" s="1"/>
  <c r="AL11" i="15"/>
  <c r="BA15" i="15"/>
  <c r="BA16" i="15" s="1"/>
  <c r="V15" i="15"/>
  <c r="V16" i="15" s="1"/>
  <c r="AZ11" i="15"/>
  <c r="AR11" i="15"/>
  <c r="Q11" i="15"/>
  <c r="N11" i="15"/>
  <c r="BJ11" i="15"/>
  <c r="BG11" i="15"/>
  <c r="AO15" i="15"/>
  <c r="AO16" i="15" s="1"/>
  <c r="R30" i="15"/>
  <c r="Z30" i="15"/>
  <c r="AH30" i="15"/>
  <c r="AP30" i="15"/>
  <c r="AX30" i="15"/>
  <c r="BF30" i="15"/>
  <c r="AB30" i="15"/>
  <c r="AR30" i="15"/>
  <c r="BH30" i="15"/>
  <c r="S30" i="15"/>
  <c r="AA30" i="15"/>
  <c r="AI30" i="15"/>
  <c r="AQ30" i="15"/>
  <c r="AY30" i="15"/>
  <c r="BG30" i="15"/>
  <c r="P11" i="15"/>
  <c r="T30" i="15"/>
  <c r="AJ30" i="15"/>
  <c r="AZ30" i="15"/>
  <c r="BE11" i="15"/>
  <c r="P30" i="15"/>
  <c r="BA30" i="15"/>
  <c r="AM30" i="15"/>
  <c r="Y30" i="15"/>
  <c r="BD11" i="15"/>
  <c r="AC15" i="15"/>
  <c r="AC16" i="15" s="1"/>
  <c r="D29" i="15"/>
  <c r="BK30" i="15"/>
  <c r="AW30" i="15"/>
  <c r="AL30" i="15"/>
  <c r="X30" i="15"/>
  <c r="AY15" i="15"/>
  <c r="AY16" i="15" s="1"/>
  <c r="AQ15" i="15"/>
  <c r="AQ16" i="15" s="1"/>
  <c r="K15" i="15"/>
  <c r="K16" i="15" s="1"/>
  <c r="BK11" i="15"/>
  <c r="BC11" i="15"/>
  <c r="U33" i="15"/>
  <c r="AC33" i="15"/>
  <c r="AK33" i="15"/>
  <c r="AS33" i="15"/>
  <c r="BA33" i="15"/>
  <c r="BI33" i="15"/>
  <c r="W33" i="15"/>
  <c r="AE33" i="15"/>
  <c r="AM33" i="15"/>
  <c r="AU33" i="15"/>
  <c r="BC33" i="15"/>
  <c r="BK33" i="15"/>
  <c r="V33" i="15"/>
  <c r="AD33" i="15"/>
  <c r="AL33" i="15"/>
  <c r="AT33" i="15"/>
  <c r="BB33" i="15"/>
  <c r="BJ33" i="15"/>
  <c r="AQ11" i="15"/>
  <c r="K11" i="15"/>
  <c r="P15" i="15"/>
  <c r="P16" i="15" s="1"/>
  <c r="BJ30" i="15"/>
  <c r="AV30" i="15"/>
  <c r="AK30" i="15"/>
  <c r="W30" i="15"/>
  <c r="BE33" i="15"/>
  <c r="AQ33" i="15"/>
  <c r="AF33" i="15"/>
  <c r="R33" i="15"/>
  <c r="J31" i="15"/>
  <c r="R31" i="15"/>
  <c r="Z31" i="15"/>
  <c r="AH31" i="15"/>
  <c r="AP31" i="15"/>
  <c r="AX31" i="15"/>
  <c r="BF31" i="15"/>
  <c r="T31" i="15"/>
  <c r="AB31" i="15"/>
  <c r="AR31" i="15"/>
  <c r="BH31" i="15"/>
  <c r="K31" i="15"/>
  <c r="S31" i="15"/>
  <c r="AA31" i="15"/>
  <c r="AI31" i="15"/>
  <c r="AQ31" i="15"/>
  <c r="AY31" i="15"/>
  <c r="BG31" i="15"/>
  <c r="L31" i="15"/>
  <c r="AJ31" i="15"/>
  <c r="AZ31" i="15"/>
  <c r="AX15" i="15"/>
  <c r="AX16" i="15" s="1"/>
  <c r="AP15" i="15"/>
  <c r="AP16" i="15" s="1"/>
  <c r="AP11" i="15"/>
  <c r="BI30" i="15"/>
  <c r="AU30" i="15"/>
  <c r="AG30" i="15"/>
  <c r="V30" i="15"/>
  <c r="BD31" i="15"/>
  <c r="AS31" i="15"/>
  <c r="AE31" i="15"/>
  <c r="Q31" i="15"/>
  <c r="F31" i="15"/>
  <c r="BD33" i="15"/>
  <c r="AP33" i="15"/>
  <c r="AB33" i="15"/>
  <c r="Q33" i="15"/>
  <c r="AY11" i="15"/>
  <c r="S11" i="15"/>
  <c r="BD15" i="15"/>
  <c r="BD16" i="15" s="1"/>
  <c r="BE30" i="15"/>
  <c r="AT30" i="15"/>
  <c r="AF30" i="15"/>
  <c r="U30" i="15"/>
  <c r="BC31" i="15"/>
  <c r="AO31" i="15"/>
  <c r="AD31" i="15"/>
  <c r="P31" i="15"/>
  <c r="AZ33" i="15"/>
  <c r="AO33" i="15"/>
  <c r="AA33" i="15"/>
  <c r="BF27" i="15"/>
  <c r="AG27" i="15"/>
  <c r="H27" i="15"/>
  <c r="AR27" i="15"/>
  <c r="S27" i="15"/>
  <c r="D11" i="15"/>
  <c r="BE27" i="15"/>
  <c r="AQ27" i="15"/>
  <c r="AF27" i="15"/>
  <c r="R27" i="15"/>
  <c r="BF32" i="15"/>
  <c r="AX32" i="15"/>
  <c r="AP32" i="15"/>
  <c r="AH32" i="15"/>
  <c r="Z32" i="15"/>
  <c r="BK27" i="15"/>
  <c r="BC27" i="15"/>
  <c r="AU27" i="15"/>
  <c r="AM27" i="15"/>
  <c r="AE27" i="15"/>
  <c r="W27" i="15"/>
  <c r="O27" i="15"/>
  <c r="G27" i="15"/>
  <c r="BJ27" i="15"/>
  <c r="BB27" i="15"/>
  <c r="AT27" i="15"/>
  <c r="AL27" i="15"/>
  <c r="AD27" i="15"/>
  <c r="V27" i="15"/>
  <c r="N27" i="15"/>
  <c r="F27" i="15"/>
  <c r="BI27" i="15"/>
  <c r="BA27" i="15"/>
  <c r="AS27" i="15"/>
  <c r="AK27" i="15"/>
  <c r="AC27" i="15"/>
  <c r="U27" i="15"/>
  <c r="M27" i="15"/>
  <c r="E27" i="15"/>
  <c r="AI16" i="15"/>
  <c r="E7" i="15"/>
  <c r="I6" i="15"/>
  <c r="AL13" i="7" l="1"/>
  <c r="AK19" i="7"/>
  <c r="AM7" i="7"/>
  <c r="AL18" i="7"/>
  <c r="CD25" i="1"/>
  <c r="CE13" i="1"/>
  <c r="AV41" i="9"/>
  <c r="AK42" i="9"/>
  <c r="D16" i="15"/>
  <c r="D17" i="15" s="1"/>
  <c r="AS26" i="19"/>
  <c r="AV26" i="19"/>
  <c r="E59" i="15"/>
  <c r="C60" i="15" s="1"/>
  <c r="AL26" i="19"/>
  <c r="AO26" i="19"/>
  <c r="AP26" i="19"/>
  <c r="AM26" i="19"/>
  <c r="AQ26" i="19"/>
  <c r="AR26" i="19"/>
  <c r="AU26" i="19"/>
  <c r="AT26" i="19"/>
  <c r="AB11" i="15"/>
  <c r="AB15" i="15"/>
  <c r="AB16" i="15" s="1"/>
  <c r="I28" i="15"/>
  <c r="C41" i="15"/>
  <c r="C45" i="15" s="1"/>
  <c r="BK29" i="15"/>
  <c r="CH7" i="1"/>
  <c r="CG18" i="1"/>
  <c r="AN27" i="1"/>
  <c r="AB5" i="1"/>
  <c r="AA17" i="1"/>
  <c r="AA29" i="1" s="1"/>
  <c r="X24" i="7"/>
  <c r="X9" i="19" s="1"/>
  <c r="Y24" i="7"/>
  <c r="Y9" i="19" s="1"/>
  <c r="AM21" i="7"/>
  <c r="E15" i="15"/>
  <c r="E16" i="15" s="1"/>
  <c r="D41" i="15"/>
  <c r="D45" i="15" s="1"/>
  <c r="D41" i="19" s="1"/>
  <c r="E41" i="15"/>
  <c r="E45" i="15" s="1"/>
  <c r="E41" i="19" s="1"/>
  <c r="D18" i="15"/>
  <c r="D12" i="15"/>
  <c r="D19" i="15" s="1"/>
  <c r="R28" i="15"/>
  <c r="Z28" i="15"/>
  <c r="AH28" i="15"/>
  <c r="AP28" i="15"/>
  <c r="AX28" i="15"/>
  <c r="BF28" i="15"/>
  <c r="S28" i="15"/>
  <c r="AA28" i="15"/>
  <c r="AI28" i="15"/>
  <c r="AQ28" i="15"/>
  <c r="AY28" i="15"/>
  <c r="BG28" i="15"/>
  <c r="N28" i="15"/>
  <c r="X28" i="15"/>
  <c r="AJ28" i="15"/>
  <c r="AT28" i="15"/>
  <c r="BD28" i="15"/>
  <c r="I11" i="15"/>
  <c r="O28" i="15"/>
  <c r="Y28" i="15"/>
  <c r="AK28" i="15"/>
  <c r="AU28" i="15"/>
  <c r="BE28" i="15"/>
  <c r="P28" i="15"/>
  <c r="AB28" i="15"/>
  <c r="AL28" i="15"/>
  <c r="AV28" i="15"/>
  <c r="BH28" i="15"/>
  <c r="Q28" i="15"/>
  <c r="AC28" i="15"/>
  <c r="AM28" i="15"/>
  <c r="AW28" i="15"/>
  <c r="BI28" i="15"/>
  <c r="T28" i="15"/>
  <c r="AD28" i="15"/>
  <c r="AN28" i="15"/>
  <c r="AZ28" i="15"/>
  <c r="BJ28" i="15"/>
  <c r="U28" i="15"/>
  <c r="AE28" i="15"/>
  <c r="AO28" i="15"/>
  <c r="BA28" i="15"/>
  <c r="BK28" i="15"/>
  <c r="I15" i="15"/>
  <c r="I16" i="15" s="1"/>
  <c r="W28" i="15"/>
  <c r="K28" i="15"/>
  <c r="AF28" i="15"/>
  <c r="AG28" i="15"/>
  <c r="AR28" i="15"/>
  <c r="AS28" i="15"/>
  <c r="L28" i="15"/>
  <c r="BB28" i="15"/>
  <c r="M28" i="15"/>
  <c r="BC28" i="15"/>
  <c r="V28" i="15"/>
  <c r="J28" i="15"/>
  <c r="F29" i="15"/>
  <c r="N29" i="15"/>
  <c r="W29" i="15"/>
  <c r="AE29" i="15"/>
  <c r="AM29" i="15"/>
  <c r="AU29" i="15"/>
  <c r="BC29" i="15"/>
  <c r="AF29" i="15"/>
  <c r="Q29" i="15"/>
  <c r="G29" i="15"/>
  <c r="O29" i="15"/>
  <c r="X29" i="15"/>
  <c r="AN29" i="15"/>
  <c r="AV29" i="15"/>
  <c r="BD29" i="15"/>
  <c r="E29" i="15"/>
  <c r="H29" i="15"/>
  <c r="K29" i="15"/>
  <c r="Y29" i="15"/>
  <c r="AI29" i="15"/>
  <c r="AS29" i="15"/>
  <c r="BE29" i="15"/>
  <c r="L29" i="15"/>
  <c r="Z29" i="15"/>
  <c r="AJ29" i="15"/>
  <c r="AT29" i="15"/>
  <c r="BF29" i="15"/>
  <c r="M29" i="15"/>
  <c r="AA29" i="15"/>
  <c r="AK29" i="15"/>
  <c r="AW29" i="15"/>
  <c r="BG29" i="15"/>
  <c r="R29" i="15"/>
  <c r="AB29" i="15"/>
  <c r="AL29" i="15"/>
  <c r="AX29" i="15"/>
  <c r="BH29" i="15"/>
  <c r="S29" i="15"/>
  <c r="AC29" i="15"/>
  <c r="AO29" i="15"/>
  <c r="AY29" i="15"/>
  <c r="BI29" i="15"/>
  <c r="P29" i="15"/>
  <c r="T29" i="15"/>
  <c r="AD29" i="15"/>
  <c r="AP29" i="15"/>
  <c r="AZ29" i="15"/>
  <c r="BJ29" i="15"/>
  <c r="AH29" i="15"/>
  <c r="AQ29" i="15"/>
  <c r="AR29" i="15"/>
  <c r="I29" i="15"/>
  <c r="BA29" i="15"/>
  <c r="J29" i="15"/>
  <c r="BB29" i="15"/>
  <c r="U29" i="15"/>
  <c r="V29" i="15"/>
  <c r="AG29" i="15"/>
  <c r="E11" i="15"/>
  <c r="AM13" i="7" l="1"/>
  <c r="AL19" i="7"/>
  <c r="D47" i="19"/>
  <c r="AN7" i="7"/>
  <c r="AM18" i="7"/>
  <c r="CE25" i="1"/>
  <c r="CF13" i="1"/>
  <c r="AL42" i="9"/>
  <c r="AW41" i="9"/>
  <c r="BH27" i="19"/>
  <c r="AZ27" i="19"/>
  <c r="BG27" i="19"/>
  <c r="AY27" i="19"/>
  <c r="BB27" i="19"/>
  <c r="BF27" i="19"/>
  <c r="AX27" i="19"/>
  <c r="BE27" i="19"/>
  <c r="AW27" i="19"/>
  <c r="BD27" i="19"/>
  <c r="BC27" i="19"/>
  <c r="BA27" i="19"/>
  <c r="D60" i="15"/>
  <c r="CI7" i="1"/>
  <c r="CH18" i="1"/>
  <c r="AA30" i="1"/>
  <c r="AC5" i="1"/>
  <c r="AB17" i="1"/>
  <c r="AB29" i="1" s="1"/>
  <c r="AN21" i="7"/>
  <c r="Z17" i="7"/>
  <c r="AA17" i="7"/>
  <c r="AO27" i="1"/>
  <c r="E17" i="15"/>
  <c r="F17" i="15" s="1"/>
  <c r="G17" i="15" s="1"/>
  <c r="E12" i="15"/>
  <c r="AN13" i="7" l="1"/>
  <c r="AM19" i="7"/>
  <c r="E48" i="19"/>
  <c r="AO7" i="7"/>
  <c r="AN18" i="7"/>
  <c r="CF25" i="1"/>
  <c r="CG13" i="1"/>
  <c r="AB30" i="1"/>
  <c r="AX41" i="9"/>
  <c r="AM42" i="9"/>
  <c r="E19" i="15"/>
  <c r="E18" i="15"/>
  <c r="BB26" i="19"/>
  <c r="BA26" i="19"/>
  <c r="BH26" i="19"/>
  <c r="AZ26" i="19"/>
  <c r="BC26" i="19"/>
  <c r="BG26" i="19"/>
  <c r="AY26" i="19"/>
  <c r="BF26" i="19"/>
  <c r="AX26" i="19"/>
  <c r="BD26" i="19"/>
  <c r="BE26" i="19"/>
  <c r="E60" i="15"/>
  <c r="C61" i="15" s="1"/>
  <c r="CJ7" i="1"/>
  <c r="CI18" i="1"/>
  <c r="Z24" i="7"/>
  <c r="Z9" i="19" s="1"/>
  <c r="AO21" i="7"/>
  <c r="AP27" i="1"/>
  <c r="AD5" i="1"/>
  <c r="AC17" i="1"/>
  <c r="AA24" i="7"/>
  <c r="AA9" i="19" s="1"/>
  <c r="F12" i="15"/>
  <c r="F19" i="15" s="1"/>
  <c r="F18" i="15"/>
  <c r="G18" i="15" s="1"/>
  <c r="H17" i="15"/>
  <c r="AO13" i="7" l="1"/>
  <c r="AN19" i="7"/>
  <c r="E47" i="19"/>
  <c r="AP7" i="7"/>
  <c r="AO18" i="7"/>
  <c r="CH13" i="1"/>
  <c r="CG25" i="1"/>
  <c r="AN42" i="9"/>
  <c r="AY41" i="9"/>
  <c r="CK7" i="1"/>
  <c r="CJ18" i="1"/>
  <c r="AQ27" i="1"/>
  <c r="AP21" i="7"/>
  <c r="AE5" i="1"/>
  <c r="AD17" i="1"/>
  <c r="AD29" i="1" s="1"/>
  <c r="AB17" i="7"/>
  <c r="AC17" i="7"/>
  <c r="G12" i="15"/>
  <c r="G19" i="15" s="1"/>
  <c r="I17" i="15"/>
  <c r="H18" i="15"/>
  <c r="AP13" i="7" l="1"/>
  <c r="AO19" i="7"/>
  <c r="AQ7" i="7"/>
  <c r="AP18" i="7"/>
  <c r="CH25" i="1"/>
  <c r="CI13" i="1"/>
  <c r="AZ41" i="9"/>
  <c r="AO42" i="9"/>
  <c r="H12" i="15"/>
  <c r="H19" i="15" s="1"/>
  <c r="BR27" i="19"/>
  <c r="BJ27" i="19"/>
  <c r="BS27" i="19"/>
  <c r="BL27" i="19"/>
  <c r="BT27" i="19"/>
  <c r="BI27" i="19"/>
  <c r="BM27" i="19"/>
  <c r="BN27" i="19"/>
  <c r="BP27" i="19"/>
  <c r="BO27" i="19"/>
  <c r="BK27" i="19"/>
  <c r="BQ27" i="19"/>
  <c r="D61" i="15"/>
  <c r="CL7" i="1"/>
  <c r="CK18" i="1"/>
  <c r="AB24" i="7"/>
  <c r="AB9" i="19" s="1"/>
  <c r="AD17" i="7"/>
  <c r="AC24" i="7"/>
  <c r="AC9" i="19" s="1"/>
  <c r="AF5" i="1"/>
  <c r="AE17" i="1"/>
  <c r="AE29" i="1" s="1"/>
  <c r="AR27" i="1"/>
  <c r="AQ21" i="7"/>
  <c r="J17" i="15"/>
  <c r="I18" i="15"/>
  <c r="AQ13" i="7" l="1"/>
  <c r="AP19" i="7"/>
  <c r="F48" i="19"/>
  <c r="G48" i="19"/>
  <c r="AR7" i="7"/>
  <c r="AQ18" i="7"/>
  <c r="I12" i="15"/>
  <c r="I19" i="15" s="1"/>
  <c r="CI25" i="1"/>
  <c r="CJ13" i="1"/>
  <c r="AP42" i="9"/>
  <c r="BA41" i="9"/>
  <c r="BM26" i="19"/>
  <c r="BJ26" i="19"/>
  <c r="BN26" i="19"/>
  <c r="BL26" i="19"/>
  <c r="BO26" i="19"/>
  <c r="BP26" i="19"/>
  <c r="BQ26" i="19"/>
  <c r="BS26" i="19"/>
  <c r="BT26" i="19"/>
  <c r="BR26" i="19"/>
  <c r="BK26" i="19"/>
  <c r="E61" i="15"/>
  <c r="CM7" i="1"/>
  <c r="CL18" i="1"/>
  <c r="AS27" i="1"/>
  <c r="AR21" i="7"/>
  <c r="AG5" i="1"/>
  <c r="AF17" i="1"/>
  <c r="AF29" i="1" s="1"/>
  <c r="AE17" i="7"/>
  <c r="AD24" i="7"/>
  <c r="AD9" i="19" s="1"/>
  <c r="K17" i="15"/>
  <c r="J18" i="15"/>
  <c r="J12" i="15"/>
  <c r="J19" i="15" s="1"/>
  <c r="AR13" i="7" l="1"/>
  <c r="AQ19" i="7"/>
  <c r="G47" i="19"/>
  <c r="F47" i="19"/>
  <c r="AS7" i="7"/>
  <c r="AR18" i="7"/>
  <c r="CJ25" i="1"/>
  <c r="CK13" i="1"/>
  <c r="BB41" i="9"/>
  <c r="AQ42" i="9"/>
  <c r="C62" i="15"/>
  <c r="D62" i="15" s="1"/>
  <c r="E62" i="15" s="1"/>
  <c r="CN7" i="1"/>
  <c r="CM18" i="1"/>
  <c r="AS21" i="7"/>
  <c r="AH5" i="1"/>
  <c r="AG17" i="1"/>
  <c r="AE24" i="7"/>
  <c r="AE9" i="19" s="1"/>
  <c r="AT27" i="1"/>
  <c r="K18" i="15"/>
  <c r="L17" i="15"/>
  <c r="K12" i="15"/>
  <c r="K19" i="15" s="1"/>
  <c r="AS13" i="7" l="1"/>
  <c r="AR19" i="7"/>
  <c r="AT7" i="7"/>
  <c r="AS18" i="7"/>
  <c r="CL13" i="1"/>
  <c r="CK25" i="1"/>
  <c r="AR42" i="9"/>
  <c r="BC41" i="9"/>
  <c r="C63" i="15"/>
  <c r="D63" i="15" s="1"/>
  <c r="E63" i="15" s="1"/>
  <c r="CO7" i="1"/>
  <c r="CN18" i="1"/>
  <c r="AU27" i="1"/>
  <c r="AT21" i="7"/>
  <c r="AI5" i="1"/>
  <c r="AH17" i="1"/>
  <c r="AH29" i="1" s="1"/>
  <c r="AF17" i="7"/>
  <c r="M17" i="15"/>
  <c r="L18" i="15"/>
  <c r="L12" i="15"/>
  <c r="L19" i="15" s="1"/>
  <c r="AT13" i="7" l="1"/>
  <c r="AS19" i="7"/>
  <c r="AU7" i="7"/>
  <c r="AT18" i="7"/>
  <c r="CM13" i="1"/>
  <c r="CL25" i="1"/>
  <c r="BD41" i="9"/>
  <c r="AS42" i="9"/>
  <c r="C64" i="15"/>
  <c r="D64" i="15" s="1"/>
  <c r="E64" i="15" s="1"/>
  <c r="CP7" i="1"/>
  <c r="CO18" i="1"/>
  <c r="AU21" i="7"/>
  <c r="AH17" i="7"/>
  <c r="AJ5" i="1"/>
  <c r="AI17" i="1"/>
  <c r="AI29" i="1" s="1"/>
  <c r="AG17" i="7"/>
  <c r="AV27" i="1"/>
  <c r="AF24" i="7"/>
  <c r="AF9" i="19" s="1"/>
  <c r="N17" i="15"/>
  <c r="O17" i="15" s="1"/>
  <c r="M18" i="15"/>
  <c r="M12" i="15"/>
  <c r="M19" i="15" s="1"/>
  <c r="AU13" i="7" l="1"/>
  <c r="AT19" i="7"/>
  <c r="AV7" i="7"/>
  <c r="AU18" i="7"/>
  <c r="CM25" i="1"/>
  <c r="CN13" i="1"/>
  <c r="AT42" i="9"/>
  <c r="BE41" i="9"/>
  <c r="C65" i="15"/>
  <c r="D65" i="15" s="1"/>
  <c r="E65" i="15" s="1"/>
  <c r="CQ7" i="1"/>
  <c r="CP18" i="1"/>
  <c r="AK5" i="1"/>
  <c r="AJ17" i="1"/>
  <c r="AJ29" i="1" s="1"/>
  <c r="AW27" i="1"/>
  <c r="AI17" i="7"/>
  <c r="AH24" i="7"/>
  <c r="AH9" i="19" s="1"/>
  <c r="AG24" i="7"/>
  <c r="AG9" i="19" s="1"/>
  <c r="AV21" i="7"/>
  <c r="P17" i="15"/>
  <c r="N18" i="15"/>
  <c r="O18" i="15" s="1"/>
  <c r="N12" i="15"/>
  <c r="N19" i="15" s="1"/>
  <c r="AV13" i="7" l="1"/>
  <c r="AU19" i="7"/>
  <c r="AW7" i="7"/>
  <c r="AV18" i="7"/>
  <c r="CO13" i="1"/>
  <c r="CN25" i="1"/>
  <c r="BF41" i="9"/>
  <c r="AU42" i="9"/>
  <c r="C66" i="15"/>
  <c r="D66" i="15" s="1"/>
  <c r="E66" i="15" s="1"/>
  <c r="CR7" i="1"/>
  <c r="CQ18" i="1"/>
  <c r="AX27" i="1"/>
  <c r="AW21" i="7"/>
  <c r="AJ17" i="7"/>
  <c r="AI24" i="7"/>
  <c r="AI9" i="19" s="1"/>
  <c r="AL5" i="1"/>
  <c r="AK17" i="1"/>
  <c r="O12" i="15"/>
  <c r="C41" i="19" s="1"/>
  <c r="AW13" i="7" l="1"/>
  <c r="AV19" i="7"/>
  <c r="AX7" i="7"/>
  <c r="AW18" i="7"/>
  <c r="CO25" i="1"/>
  <c r="CP13" i="1"/>
  <c r="BG41" i="9"/>
  <c r="AV42" i="9"/>
  <c r="P12" i="15"/>
  <c r="CS7" i="1"/>
  <c r="CR18" i="1"/>
  <c r="AM5" i="1"/>
  <c r="AL17" i="1"/>
  <c r="AL29" i="1" s="1"/>
  <c r="AJ24" i="7"/>
  <c r="AJ9" i="19" s="1"/>
  <c r="AX21" i="7"/>
  <c r="AY27" i="1"/>
  <c r="O19" i="15"/>
  <c r="P19" i="15"/>
  <c r="P18" i="15"/>
  <c r="Q17" i="15"/>
  <c r="AX13" i="7" l="1"/>
  <c r="AW19" i="7"/>
  <c r="AY7" i="7"/>
  <c r="AX18" i="7"/>
  <c r="CQ13" i="1"/>
  <c r="CP25" i="1"/>
  <c r="BH41" i="9"/>
  <c r="AW42" i="9"/>
  <c r="CT7" i="1"/>
  <c r="CS18" i="1"/>
  <c r="AN5" i="1"/>
  <c r="AM17" i="1"/>
  <c r="AM29" i="1" s="1"/>
  <c r="AL17" i="7"/>
  <c r="AZ27" i="1"/>
  <c r="AY21" i="7"/>
  <c r="Q18" i="15"/>
  <c r="R17" i="15"/>
  <c r="Q12" i="15"/>
  <c r="Q19" i="15" s="1"/>
  <c r="AY13" i="7" l="1"/>
  <c r="AX19" i="7"/>
  <c r="AZ7" i="7"/>
  <c r="AY18" i="7"/>
  <c r="CR13" i="1"/>
  <c r="CQ25" i="1"/>
  <c r="AX42" i="9"/>
  <c r="BI41" i="9"/>
  <c r="CU7" i="1"/>
  <c r="CT18" i="1"/>
  <c r="AK24" i="7"/>
  <c r="AK9" i="19" s="1"/>
  <c r="BA27" i="1"/>
  <c r="AM17" i="7"/>
  <c r="AL24" i="7"/>
  <c r="AL9" i="19" s="1"/>
  <c r="AZ21" i="7"/>
  <c r="AM30" i="1"/>
  <c r="AO5" i="1"/>
  <c r="AN17" i="1"/>
  <c r="AN29" i="1" s="1"/>
  <c r="S17" i="15"/>
  <c r="R18" i="15"/>
  <c r="R12" i="15"/>
  <c r="R19" i="15" s="1"/>
  <c r="AZ13" i="7" l="1"/>
  <c r="AY19" i="7"/>
  <c r="BA7" i="7"/>
  <c r="AZ18" i="7"/>
  <c r="CS13" i="1"/>
  <c r="CR25" i="1"/>
  <c r="BJ41" i="9"/>
  <c r="AY42" i="9"/>
  <c r="CV7" i="1"/>
  <c r="CU18" i="1"/>
  <c r="AP5" i="1"/>
  <c r="AO17" i="1"/>
  <c r="AM24" i="7"/>
  <c r="AM9" i="19" s="1"/>
  <c r="AN30" i="1"/>
  <c r="BB27" i="1"/>
  <c r="BA21" i="7"/>
  <c r="T17" i="15"/>
  <c r="S18" i="15"/>
  <c r="S12" i="15"/>
  <c r="S19" i="15" s="1"/>
  <c r="BA13" i="7" l="1"/>
  <c r="AZ19" i="7"/>
  <c r="BB7" i="7"/>
  <c r="BA18" i="7"/>
  <c r="CT13" i="1"/>
  <c r="CS25" i="1"/>
  <c r="BK41" i="9"/>
  <c r="AZ42" i="9"/>
  <c r="CW7" i="1"/>
  <c r="CV18" i="1"/>
  <c r="AN17" i="7"/>
  <c r="AN24" i="7" s="1"/>
  <c r="AN9" i="19" s="1"/>
  <c r="BB21" i="7"/>
  <c r="AQ5" i="1"/>
  <c r="AP17" i="1"/>
  <c r="AP29" i="1" s="1"/>
  <c r="AO17" i="7"/>
  <c r="BC27" i="1"/>
  <c r="U17" i="15"/>
  <c r="T18" i="15"/>
  <c r="T12" i="15"/>
  <c r="T19" i="15" s="1"/>
  <c r="BB13" i="7" l="1"/>
  <c r="BA19" i="7"/>
  <c r="BC7" i="7"/>
  <c r="BB18" i="7"/>
  <c r="CT25" i="1"/>
  <c r="CU13" i="1"/>
  <c r="BA42" i="9"/>
  <c r="BL41" i="9"/>
  <c r="CX7" i="1"/>
  <c r="CW18" i="1"/>
  <c r="AR5" i="1"/>
  <c r="AQ17" i="1"/>
  <c r="AQ29" i="1" s="1"/>
  <c r="BC21" i="7"/>
  <c r="AO24" i="7"/>
  <c r="AO9" i="19" s="1"/>
  <c r="BD27" i="1"/>
  <c r="AP17" i="7"/>
  <c r="V17" i="15"/>
  <c r="U18" i="15"/>
  <c r="U12" i="15"/>
  <c r="U19" i="15" s="1"/>
  <c r="BC13" i="7" l="1"/>
  <c r="BB19" i="7"/>
  <c r="BD7" i="7"/>
  <c r="BC18" i="7"/>
  <c r="CU25" i="1"/>
  <c r="CV13" i="1"/>
  <c r="BM41" i="9"/>
  <c r="BB42" i="9"/>
  <c r="CY7" i="1"/>
  <c r="CX18" i="1"/>
  <c r="AP24" i="7"/>
  <c r="AP9" i="19" s="1"/>
  <c r="BE27" i="1"/>
  <c r="AS5" i="1"/>
  <c r="AR17" i="1"/>
  <c r="AR29" i="1" s="1"/>
  <c r="AQ17" i="7"/>
  <c r="BD21" i="7"/>
  <c r="W17" i="15"/>
  <c r="V18" i="15"/>
  <c r="V12" i="15"/>
  <c r="V19" i="15" s="1"/>
  <c r="BD13" i="7" l="1"/>
  <c r="BC19" i="7"/>
  <c r="BE7" i="7"/>
  <c r="BD18" i="7"/>
  <c r="CW13" i="1"/>
  <c r="CV25" i="1"/>
  <c r="BC42" i="9"/>
  <c r="BN41" i="9"/>
  <c r="CZ7" i="1"/>
  <c r="CY18" i="1"/>
  <c r="BF27" i="1"/>
  <c r="AT5" i="1"/>
  <c r="AS17" i="1"/>
  <c r="AQ24" i="7"/>
  <c r="AQ9" i="19" s="1"/>
  <c r="BE21" i="7"/>
  <c r="X17" i="15"/>
  <c r="W18" i="15"/>
  <c r="W12" i="15"/>
  <c r="W19" i="15" s="1"/>
  <c r="BE13" i="7" l="1"/>
  <c r="BD19" i="7"/>
  <c r="BF7" i="7"/>
  <c r="BE18" i="7"/>
  <c r="CX13" i="1"/>
  <c r="CW25" i="1"/>
  <c r="BO41" i="9"/>
  <c r="BD42" i="9"/>
  <c r="DA7" i="1"/>
  <c r="CZ18" i="1"/>
  <c r="BF21" i="7"/>
  <c r="BG27" i="1"/>
  <c r="AU5" i="1"/>
  <c r="AT17" i="1"/>
  <c r="AT29" i="1" s="1"/>
  <c r="AR17" i="7"/>
  <c r="AS17" i="7"/>
  <c r="X18" i="15"/>
  <c r="Y17" i="15"/>
  <c r="X12" i="15"/>
  <c r="X19" i="15" s="1"/>
  <c r="BF13" i="7" l="1"/>
  <c r="BE19" i="7"/>
  <c r="BG7" i="7"/>
  <c r="BF18" i="7"/>
  <c r="CY13" i="1"/>
  <c r="CX25" i="1"/>
  <c r="BE42" i="9"/>
  <c r="BP41" i="9"/>
  <c r="DB7" i="1"/>
  <c r="DA18" i="1"/>
  <c r="AR24" i="7"/>
  <c r="AR9" i="19" s="1"/>
  <c r="BH27" i="1"/>
  <c r="AT17" i="7"/>
  <c r="AS24" i="7"/>
  <c r="AS9" i="19" s="1"/>
  <c r="BG21" i="7"/>
  <c r="AV5" i="1"/>
  <c r="AU17" i="1"/>
  <c r="AU29" i="1" s="1"/>
  <c r="Z17" i="15"/>
  <c r="Y18" i="15"/>
  <c r="Y12" i="15"/>
  <c r="Y19" i="15" s="1"/>
  <c r="BG13" i="7" l="1"/>
  <c r="BF19" i="7"/>
  <c r="BH7" i="7"/>
  <c r="BG18" i="7"/>
  <c r="CZ13" i="1"/>
  <c r="CY25" i="1"/>
  <c r="BQ41" i="9"/>
  <c r="BF42" i="9"/>
  <c r="DC7" i="1"/>
  <c r="DB18" i="1"/>
  <c r="AW5" i="1"/>
  <c r="AV17" i="1"/>
  <c r="AV29" i="1" s="1"/>
  <c r="BH21" i="7"/>
  <c r="BI27" i="1"/>
  <c r="AT24" i="7"/>
  <c r="AT9" i="19" s="1"/>
  <c r="Z18" i="15"/>
  <c r="AA17" i="15"/>
  <c r="Z12" i="15"/>
  <c r="Z19" i="15" s="1"/>
  <c r="BH13" i="7" l="1"/>
  <c r="BG19" i="7"/>
  <c r="BI7" i="7"/>
  <c r="BH18" i="7"/>
  <c r="DA13" i="1"/>
  <c r="CZ25" i="1"/>
  <c r="BG42" i="9"/>
  <c r="BR41" i="9"/>
  <c r="DD7" i="1"/>
  <c r="DC18" i="1"/>
  <c r="BI21" i="7"/>
  <c r="AV17" i="7"/>
  <c r="AU17" i="7"/>
  <c r="AX5" i="1"/>
  <c r="AW17" i="1"/>
  <c r="BJ27" i="1"/>
  <c r="AA18" i="15"/>
  <c r="AB17" i="15"/>
  <c r="AA12" i="15"/>
  <c r="AA19" i="15" s="1"/>
  <c r="BI13" i="7" l="1"/>
  <c r="BH19" i="7"/>
  <c r="BJ7" i="7"/>
  <c r="BI18" i="7"/>
  <c r="DB13" i="1"/>
  <c r="DA25" i="1"/>
  <c r="BS41" i="9"/>
  <c r="BH42" i="9"/>
  <c r="DE7" i="1"/>
  <c r="DD18" i="1"/>
  <c r="AV24" i="7"/>
  <c r="AV9" i="19" s="1"/>
  <c r="AW17" i="7"/>
  <c r="BK27" i="1"/>
  <c r="BJ21" i="7"/>
  <c r="AY5" i="1"/>
  <c r="AX17" i="1"/>
  <c r="AX29" i="1" s="1"/>
  <c r="AU24" i="7"/>
  <c r="AU9" i="19" s="1"/>
  <c r="AC17" i="15"/>
  <c r="AB18" i="15"/>
  <c r="AB12" i="15"/>
  <c r="AB19" i="15" s="1"/>
  <c r="BJ13" i="7" l="1"/>
  <c r="BI19" i="7"/>
  <c r="BK7" i="7"/>
  <c r="BJ18" i="7"/>
  <c r="DB25" i="1"/>
  <c r="DC13" i="1"/>
  <c r="BI42" i="9"/>
  <c r="BT41" i="9"/>
  <c r="DF7" i="1"/>
  <c r="DE18" i="1"/>
  <c r="BL27" i="1"/>
  <c r="AZ5" i="1"/>
  <c r="AY17" i="1"/>
  <c r="AY29" i="1" s="1"/>
  <c r="BK21" i="7"/>
  <c r="AW24" i="7"/>
  <c r="AW9" i="19" s="1"/>
  <c r="AD17" i="15"/>
  <c r="AC18" i="15"/>
  <c r="AC12" i="15"/>
  <c r="AC19" i="15" s="1"/>
  <c r="BK13" i="7" l="1"/>
  <c r="BJ19" i="7"/>
  <c r="BL7" i="7"/>
  <c r="BK18" i="7"/>
  <c r="DD13" i="1"/>
  <c r="DC25" i="1"/>
  <c r="BU41" i="9"/>
  <c r="BJ42" i="9"/>
  <c r="DG7" i="1"/>
  <c r="DF18" i="1"/>
  <c r="AY17" i="7"/>
  <c r="BA5" i="1"/>
  <c r="AZ17" i="1"/>
  <c r="AZ29" i="1" s="1"/>
  <c r="BM27" i="1"/>
  <c r="BL21" i="7"/>
  <c r="AX17" i="7"/>
  <c r="AY30" i="1"/>
  <c r="AE17" i="15"/>
  <c r="AD18" i="15"/>
  <c r="AD12" i="15"/>
  <c r="AD19" i="15" s="1"/>
  <c r="BL13" i="7" l="1"/>
  <c r="BK19" i="7"/>
  <c r="BM7" i="7"/>
  <c r="BL18" i="7"/>
  <c r="DE13" i="1"/>
  <c r="DD25" i="1"/>
  <c r="BK42" i="9"/>
  <c r="BV41" i="9"/>
  <c r="AZ30" i="1"/>
  <c r="DH7" i="1"/>
  <c r="DG18" i="1"/>
  <c r="AX24" i="7"/>
  <c r="AX9" i="19" s="1"/>
  <c r="BM21" i="7"/>
  <c r="BN27" i="1"/>
  <c r="BB5" i="1"/>
  <c r="BA17" i="1"/>
  <c r="AY24" i="7"/>
  <c r="AY9" i="19" s="1"/>
  <c r="AE18" i="15"/>
  <c r="AF17" i="15"/>
  <c r="AE12" i="15"/>
  <c r="AE19" i="15" s="1"/>
  <c r="BM13" i="7" l="1"/>
  <c r="BL19" i="7"/>
  <c r="BN7" i="7"/>
  <c r="BM18" i="7"/>
  <c r="DF13" i="1"/>
  <c r="DE25" i="1"/>
  <c r="BW41" i="9"/>
  <c r="BL42" i="9"/>
  <c r="DI7" i="1"/>
  <c r="DH18" i="1"/>
  <c r="BO27" i="1"/>
  <c r="BC5" i="1"/>
  <c r="BB17" i="1"/>
  <c r="BB29" i="1" s="1"/>
  <c r="BN21" i="7"/>
  <c r="AZ17" i="7"/>
  <c r="AG17" i="15"/>
  <c r="AF18" i="15"/>
  <c r="AF12" i="15"/>
  <c r="AF19" i="15" s="1"/>
  <c r="BN13" i="7" l="1"/>
  <c r="BM19" i="7"/>
  <c r="BO7" i="7"/>
  <c r="BN18" i="7"/>
  <c r="DF25" i="1"/>
  <c r="DG13" i="1"/>
  <c r="BM42" i="9"/>
  <c r="BX41" i="9"/>
  <c r="AZ24" i="7"/>
  <c r="AZ9" i="19" s="1"/>
  <c r="DJ7" i="1"/>
  <c r="DI18" i="1"/>
  <c r="BD5" i="1"/>
  <c r="BC17" i="1"/>
  <c r="BC29" i="1" s="1"/>
  <c r="BO21" i="7"/>
  <c r="BB17" i="7"/>
  <c r="BP27" i="1"/>
  <c r="BA17" i="7"/>
  <c r="BA24" i="7" s="1"/>
  <c r="BA9" i="19" s="1"/>
  <c r="AG18" i="15"/>
  <c r="AH17" i="15"/>
  <c r="AG12" i="15"/>
  <c r="AG19" i="15" s="1"/>
  <c r="BO13" i="7" l="1"/>
  <c r="BN19" i="7"/>
  <c r="BP7" i="7"/>
  <c r="BO18" i="7"/>
  <c r="DH13" i="1"/>
  <c r="DG25" i="1"/>
  <c r="BY41" i="9"/>
  <c r="BN42" i="9"/>
  <c r="DK7" i="1"/>
  <c r="DJ18" i="1"/>
  <c r="BQ27" i="1"/>
  <c r="BC17" i="7"/>
  <c r="BB24" i="7"/>
  <c r="BB9" i="19" s="1"/>
  <c r="BP21" i="7"/>
  <c r="BE5" i="1"/>
  <c r="BD17" i="1"/>
  <c r="BD29" i="1" s="1"/>
  <c r="AI17" i="15"/>
  <c r="AH18" i="15"/>
  <c r="AH12" i="15"/>
  <c r="AH19" i="15" s="1"/>
  <c r="BP13" i="7" l="1"/>
  <c r="BO19" i="7"/>
  <c r="BQ7" i="7"/>
  <c r="BP18" i="7"/>
  <c r="DH25" i="1"/>
  <c r="DI13" i="1"/>
  <c r="BO42" i="9"/>
  <c r="BZ41" i="9"/>
  <c r="DL7" i="1"/>
  <c r="DK18" i="1"/>
  <c r="BR27" i="1"/>
  <c r="BQ21" i="7"/>
  <c r="BC24" i="7"/>
  <c r="BC9" i="19" s="1"/>
  <c r="BF5" i="1"/>
  <c r="BE17" i="1"/>
  <c r="AJ17" i="15"/>
  <c r="AI18" i="15"/>
  <c r="AI12" i="15"/>
  <c r="AI19" i="15" s="1"/>
  <c r="BQ13" i="7" l="1"/>
  <c r="BP19" i="7"/>
  <c r="BR7" i="7"/>
  <c r="BQ18" i="7"/>
  <c r="DJ13" i="1"/>
  <c r="DI25" i="1"/>
  <c r="CA41" i="9"/>
  <c r="BP42" i="9"/>
  <c r="DM7" i="1"/>
  <c r="DL18" i="1"/>
  <c r="BG5" i="1"/>
  <c r="BF17" i="1"/>
  <c r="BF29" i="1" s="1"/>
  <c r="BR21" i="7"/>
  <c r="BD17" i="7"/>
  <c r="BS27" i="1"/>
  <c r="AK17" i="15"/>
  <c r="AJ18" i="15"/>
  <c r="AJ12" i="15"/>
  <c r="AJ19" i="15" s="1"/>
  <c r="BR13" i="7" l="1"/>
  <c r="BQ19" i="7"/>
  <c r="BS7" i="7"/>
  <c r="BR18" i="7"/>
  <c r="DK13" i="1"/>
  <c r="DJ25" i="1"/>
  <c r="BQ42" i="9"/>
  <c r="CB41" i="9"/>
  <c r="DN7" i="1"/>
  <c r="DM18" i="1"/>
  <c r="BD24" i="7"/>
  <c r="BD9" i="19" s="1"/>
  <c r="BH5" i="1"/>
  <c r="BG17" i="1"/>
  <c r="BG29" i="1" s="1"/>
  <c r="BF17" i="7"/>
  <c r="BS21" i="7"/>
  <c r="BT27" i="1"/>
  <c r="BE17" i="7"/>
  <c r="AL17" i="15"/>
  <c r="AK18" i="15"/>
  <c r="AK12" i="15"/>
  <c r="AK19" i="15" s="1"/>
  <c r="BS13" i="7" l="1"/>
  <c r="BR19" i="7"/>
  <c r="BT7" i="7"/>
  <c r="BS18" i="7"/>
  <c r="DK25" i="1"/>
  <c r="DL13" i="1"/>
  <c r="CC41" i="9"/>
  <c r="BR42" i="9"/>
  <c r="DO7" i="1"/>
  <c r="DN18" i="1"/>
  <c r="BE24" i="7"/>
  <c r="BE9" i="19" s="1"/>
  <c r="BG17" i="7"/>
  <c r="BF24" i="7"/>
  <c r="BF9" i="19" s="1"/>
  <c r="BI5" i="1"/>
  <c r="BH17" i="1"/>
  <c r="BT21" i="7"/>
  <c r="BU27" i="1"/>
  <c r="AM17" i="15"/>
  <c r="AL18" i="15"/>
  <c r="AL12" i="15"/>
  <c r="AL19" i="15" s="1"/>
  <c r="BT13" i="7" l="1"/>
  <c r="BS19" i="7"/>
  <c r="BU7" i="7"/>
  <c r="BT18" i="7"/>
  <c r="DM13" i="1"/>
  <c r="DL25" i="1"/>
  <c r="BS42" i="9"/>
  <c r="CD41" i="9"/>
  <c r="DP7" i="1"/>
  <c r="DO18" i="1"/>
  <c r="BJ5" i="1"/>
  <c r="BI17" i="1"/>
  <c r="BV27" i="1"/>
  <c r="BU21" i="7"/>
  <c r="BG24" i="7"/>
  <c r="BG9" i="19" s="1"/>
  <c r="AN17" i="15"/>
  <c r="AM18" i="15"/>
  <c r="AM12" i="15"/>
  <c r="AM19" i="15" s="1"/>
  <c r="BU13" i="7" l="1"/>
  <c r="BT19" i="7"/>
  <c r="BV7" i="7"/>
  <c r="BU18" i="7"/>
  <c r="DN13" i="1"/>
  <c r="DM25" i="1"/>
  <c r="CE41" i="9"/>
  <c r="BT42" i="9"/>
  <c r="DQ7" i="1"/>
  <c r="DP18" i="1"/>
  <c r="BW27" i="1"/>
  <c r="BK5" i="1"/>
  <c r="BJ17" i="1"/>
  <c r="BJ29" i="1" s="1"/>
  <c r="BI17" i="7"/>
  <c r="BV21" i="7"/>
  <c r="BH17" i="7"/>
  <c r="AN18" i="15"/>
  <c r="AO17" i="15"/>
  <c r="AN12" i="15"/>
  <c r="AN19" i="15" s="1"/>
  <c r="BV13" i="7" l="1"/>
  <c r="BU19" i="7"/>
  <c r="BW7" i="7"/>
  <c r="BV18" i="7"/>
  <c r="DN25" i="1"/>
  <c r="DO13" i="1"/>
  <c r="BU42" i="9"/>
  <c r="CF41" i="9"/>
  <c r="DR7" i="1"/>
  <c r="DR18" i="1" s="1"/>
  <c r="DQ18" i="1"/>
  <c r="BL5" i="1"/>
  <c r="BK17" i="1"/>
  <c r="BK29" i="1" s="1"/>
  <c r="BW21" i="7"/>
  <c r="BI24" i="7"/>
  <c r="BI9" i="19" s="1"/>
  <c r="BH24" i="7"/>
  <c r="BH9" i="19" s="1"/>
  <c r="BX27" i="1"/>
  <c r="AP17" i="15"/>
  <c r="AO18" i="15"/>
  <c r="AO12" i="15"/>
  <c r="AO19" i="15" s="1"/>
  <c r="BW13" i="7" l="1"/>
  <c r="BV19" i="7"/>
  <c r="BX7" i="7"/>
  <c r="BW18" i="7"/>
  <c r="DP13" i="1"/>
  <c r="DO25" i="1"/>
  <c r="CG41" i="9"/>
  <c r="BV42" i="9"/>
  <c r="BY27" i="1"/>
  <c r="BM5" i="1"/>
  <c r="BL17" i="1"/>
  <c r="BL29" i="1" s="1"/>
  <c r="BK30" i="1"/>
  <c r="BK17" i="7"/>
  <c r="BX21" i="7"/>
  <c r="BJ17" i="7"/>
  <c r="AP18" i="15"/>
  <c r="AQ17" i="15"/>
  <c r="AP12" i="15"/>
  <c r="AP19" i="15" s="1"/>
  <c r="BX13" i="7" l="1"/>
  <c r="BW19" i="7"/>
  <c r="BY7" i="7"/>
  <c r="BX18" i="7"/>
  <c r="DQ13" i="1"/>
  <c r="DP25" i="1"/>
  <c r="BW42" i="9"/>
  <c r="CH41" i="9"/>
  <c r="BJ24" i="7"/>
  <c r="BJ9" i="19" s="1"/>
  <c r="BL30" i="1"/>
  <c r="BZ27" i="1"/>
  <c r="BN5" i="1"/>
  <c r="BM17" i="1"/>
  <c r="BY21" i="7"/>
  <c r="BK24" i="7"/>
  <c r="BK9" i="19" s="1"/>
  <c r="AQ18" i="15"/>
  <c r="AR17" i="15"/>
  <c r="AQ12" i="15"/>
  <c r="AQ19" i="15" s="1"/>
  <c r="BY13" i="7" l="1"/>
  <c r="BX19" i="7"/>
  <c r="BZ7" i="7"/>
  <c r="BY18" i="7"/>
  <c r="DR13" i="1"/>
  <c r="DR25" i="1" s="1"/>
  <c r="DQ25" i="1"/>
  <c r="CI41" i="9"/>
  <c r="BX42" i="9"/>
  <c r="CA27" i="1"/>
  <c r="BZ21" i="7"/>
  <c r="BM17" i="7"/>
  <c r="BO5" i="1"/>
  <c r="BN17" i="1"/>
  <c r="BN29" i="1" s="1"/>
  <c r="BL17" i="7"/>
  <c r="AS17" i="15"/>
  <c r="AR18" i="15"/>
  <c r="AR12" i="15"/>
  <c r="AR19" i="15" s="1"/>
  <c r="BZ13" i="7" l="1"/>
  <c r="BY19" i="7"/>
  <c r="CA7" i="7"/>
  <c r="BZ18" i="7"/>
  <c r="BY42" i="9"/>
  <c r="CJ41" i="9"/>
  <c r="BL24" i="7"/>
  <c r="BL9" i="19" s="1"/>
  <c r="CA21" i="7"/>
  <c r="BP5" i="1"/>
  <c r="BO17" i="1"/>
  <c r="BO29" i="1" s="1"/>
  <c r="CB27" i="1"/>
  <c r="BM24" i="7"/>
  <c r="BM9" i="19" s="1"/>
  <c r="AT17" i="15"/>
  <c r="AS18" i="15"/>
  <c r="AS12" i="15"/>
  <c r="AS19" i="15" s="1"/>
  <c r="CA13" i="7" l="1"/>
  <c r="BZ19" i="7"/>
  <c r="CB7" i="7"/>
  <c r="CA18" i="7"/>
  <c r="CK41" i="9"/>
  <c r="BZ42" i="9"/>
  <c r="CC27" i="1"/>
  <c r="BO17" i="7"/>
  <c r="BN17" i="7"/>
  <c r="CB21" i="7"/>
  <c r="BQ5" i="1"/>
  <c r="BP17" i="1"/>
  <c r="BP29" i="1" s="1"/>
  <c r="AU17" i="15"/>
  <c r="AT18" i="15"/>
  <c r="AT12" i="15"/>
  <c r="AT19" i="15" s="1"/>
  <c r="CB13" i="7" l="1"/>
  <c r="CA19" i="7"/>
  <c r="CC7" i="7"/>
  <c r="CB18" i="7"/>
  <c r="CA42" i="9"/>
  <c r="CL41" i="9"/>
  <c r="BN24" i="7"/>
  <c r="BN9" i="19" s="1"/>
  <c r="CD27" i="1"/>
  <c r="CC21" i="7"/>
  <c r="BR5" i="1"/>
  <c r="BQ17" i="1"/>
  <c r="BO24" i="7"/>
  <c r="BO9" i="19" s="1"/>
  <c r="AU18" i="15"/>
  <c r="AV17" i="15"/>
  <c r="AU12" i="15"/>
  <c r="AU19" i="15" s="1"/>
  <c r="CC13" i="7" l="1"/>
  <c r="CB19" i="7"/>
  <c r="CD7" i="7"/>
  <c r="CC18" i="7"/>
  <c r="CM41" i="9"/>
  <c r="CB42" i="9"/>
  <c r="BS5" i="1"/>
  <c r="BR17" i="1"/>
  <c r="BR29" i="1" s="1"/>
  <c r="CE27" i="1"/>
  <c r="CD21" i="7"/>
  <c r="BQ17" i="7"/>
  <c r="BP17" i="7"/>
  <c r="AW17" i="15"/>
  <c r="AV18" i="15"/>
  <c r="AV12" i="15"/>
  <c r="AV19" i="15" s="1"/>
  <c r="CD13" i="7" l="1"/>
  <c r="CC19" i="7"/>
  <c r="CE7" i="7"/>
  <c r="CD18" i="7"/>
  <c r="CC42" i="9"/>
  <c r="CN41" i="9"/>
  <c r="CF27" i="1"/>
  <c r="BR17" i="7"/>
  <c r="BQ24" i="7"/>
  <c r="BQ9" i="19" s="1"/>
  <c r="CE21" i="7"/>
  <c r="BP24" i="7"/>
  <c r="BP9" i="19" s="1"/>
  <c r="BT5" i="1"/>
  <c r="BS17" i="1"/>
  <c r="BS29" i="1" s="1"/>
  <c r="AX17" i="15"/>
  <c r="AW18" i="15"/>
  <c r="AW12" i="15"/>
  <c r="AW19" i="15" s="1"/>
  <c r="CE13" i="7" l="1"/>
  <c r="CD19" i="7"/>
  <c r="CF7" i="7"/>
  <c r="CE18" i="7"/>
  <c r="CO41" i="9"/>
  <c r="CD42" i="9"/>
  <c r="CG27" i="1"/>
  <c r="BU5" i="1"/>
  <c r="BT17" i="1"/>
  <c r="BT29" i="1" s="1"/>
  <c r="BR24" i="7"/>
  <c r="BR9" i="19" s="1"/>
  <c r="CF21" i="7"/>
  <c r="AY17" i="15"/>
  <c r="AX18" i="15"/>
  <c r="AX12" i="15"/>
  <c r="AX19" i="15" s="1"/>
  <c r="CF13" i="7" l="1"/>
  <c r="CE19" i="7"/>
  <c r="CG7" i="7"/>
  <c r="CF18" i="7"/>
  <c r="CE42" i="9"/>
  <c r="CP41" i="9"/>
  <c r="BV5" i="1"/>
  <c r="CH27" i="1"/>
  <c r="BT17" i="7"/>
  <c r="BS17" i="7"/>
  <c r="CG21" i="7"/>
  <c r="BU17" i="1"/>
  <c r="AZ17" i="15"/>
  <c r="AY18" i="15"/>
  <c r="AY12" i="15"/>
  <c r="CG13" i="7" l="1"/>
  <c r="CF19" i="7"/>
  <c r="CH7" i="7"/>
  <c r="CG18" i="7"/>
  <c r="BX5" i="1"/>
  <c r="BY5" i="1" s="1"/>
  <c r="BZ5" i="1" s="1"/>
  <c r="CA5" i="1" s="1"/>
  <c r="CB5" i="1" s="1"/>
  <c r="CC5" i="1" s="1"/>
  <c r="CD5" i="1" s="1"/>
  <c r="CE5" i="1" s="1"/>
  <c r="CF5" i="1" s="1"/>
  <c r="CG5" i="1" s="1"/>
  <c r="CH5" i="1" s="1"/>
  <c r="CI5" i="1" s="1"/>
  <c r="CJ5" i="1" s="1"/>
  <c r="CK5" i="1" s="1"/>
  <c r="CL5" i="1" s="1"/>
  <c r="CM5" i="1" s="1"/>
  <c r="CN5" i="1" s="1"/>
  <c r="CO5" i="1" s="1"/>
  <c r="CP5" i="1" s="1"/>
  <c r="CQ5" i="1" s="1"/>
  <c r="CR5" i="1" s="1"/>
  <c r="CS5" i="1" s="1"/>
  <c r="CT5" i="1" s="1"/>
  <c r="CU5" i="1" s="1"/>
  <c r="CV5" i="1" s="1"/>
  <c r="CW5" i="1" s="1"/>
  <c r="CX5" i="1" s="1"/>
  <c r="CY5" i="1" s="1"/>
  <c r="CZ5" i="1" s="1"/>
  <c r="DA5" i="1" s="1"/>
  <c r="DB5" i="1" s="1"/>
  <c r="DC5" i="1" s="1"/>
  <c r="DD5" i="1" s="1"/>
  <c r="DE5" i="1" s="1"/>
  <c r="DF5" i="1" s="1"/>
  <c r="DG5" i="1" s="1"/>
  <c r="DH5" i="1" s="1"/>
  <c r="DI5" i="1" s="1"/>
  <c r="DJ5" i="1" s="1"/>
  <c r="DK5" i="1" s="1"/>
  <c r="DL5" i="1" s="1"/>
  <c r="DM5" i="1" s="1"/>
  <c r="DN5" i="1" s="1"/>
  <c r="DO5" i="1" s="1"/>
  <c r="DP5" i="1" s="1"/>
  <c r="DQ5" i="1" s="1"/>
  <c r="DR5" i="1" s="1"/>
  <c r="CQ41" i="9"/>
  <c r="CF42" i="9"/>
  <c r="BS24" i="7"/>
  <c r="BS9" i="19" s="1"/>
  <c r="CI27" i="1"/>
  <c r="BV17" i="1"/>
  <c r="BV29" i="1" s="1"/>
  <c r="CH21" i="7"/>
  <c r="BT24" i="7"/>
  <c r="BT9" i="19" s="1"/>
  <c r="AZ12" i="15"/>
  <c r="AZ19" i="15" s="1"/>
  <c r="AY19" i="15"/>
  <c r="BA17" i="15"/>
  <c r="AZ18" i="15"/>
  <c r="CH13" i="7" l="1"/>
  <c r="CG19" i="7"/>
  <c r="CI7" i="7"/>
  <c r="CH18" i="7"/>
  <c r="CG42" i="9"/>
  <c r="CR41" i="9"/>
  <c r="BW17" i="1"/>
  <c r="BW29" i="1" s="1"/>
  <c r="BU17" i="7"/>
  <c r="BU24" i="7" s="1"/>
  <c r="BU9" i="19" s="1"/>
  <c r="CJ27" i="1"/>
  <c r="CI21" i="7"/>
  <c r="BV17" i="7"/>
  <c r="BB17" i="15"/>
  <c r="BA18" i="15"/>
  <c r="BA12" i="15"/>
  <c r="CI13" i="7" l="1"/>
  <c r="CH19" i="7"/>
  <c r="CJ7" i="7"/>
  <c r="CI18" i="7"/>
  <c r="CS41" i="9"/>
  <c r="CH42" i="9"/>
  <c r="BV24" i="7"/>
  <c r="BV9" i="19" s="1"/>
  <c r="BW30" i="1"/>
  <c r="BX17" i="1"/>
  <c r="BX29" i="1" s="1"/>
  <c r="CK27" i="1"/>
  <c r="BW17" i="7"/>
  <c r="CJ21" i="7"/>
  <c r="BB12" i="15"/>
  <c r="BA19" i="15"/>
  <c r="BC17" i="15"/>
  <c r="BB18" i="15"/>
  <c r="CJ13" i="7" l="1"/>
  <c r="CI19" i="7"/>
  <c r="CK7" i="7"/>
  <c r="CJ18" i="7"/>
  <c r="CT41" i="9"/>
  <c r="CI42" i="9"/>
  <c r="BW24" i="7"/>
  <c r="BW9" i="19" s="1"/>
  <c r="CL27" i="1"/>
  <c r="BY17" i="1"/>
  <c r="CK21" i="7"/>
  <c r="BX30" i="1"/>
  <c r="BD17" i="15"/>
  <c r="BC18" i="15"/>
  <c r="BC12" i="15"/>
  <c r="BB19" i="15"/>
  <c r="CK13" i="7" l="1"/>
  <c r="CJ19" i="7"/>
  <c r="CL7" i="7"/>
  <c r="CK18" i="7"/>
  <c r="CJ42" i="9"/>
  <c r="CU41" i="9"/>
  <c r="BZ17" i="1"/>
  <c r="BZ29" i="1" s="1"/>
  <c r="CM27" i="1"/>
  <c r="CL21" i="7"/>
  <c r="BX17" i="7"/>
  <c r="BD12" i="15"/>
  <c r="BC19" i="15"/>
  <c r="BE17" i="15"/>
  <c r="BD18" i="15"/>
  <c r="CL13" i="7" l="1"/>
  <c r="CK19" i="7"/>
  <c r="CM7" i="7"/>
  <c r="CL18" i="7"/>
  <c r="CV41" i="9"/>
  <c r="CK42" i="9"/>
  <c r="BX24" i="7"/>
  <c r="BX9" i="19" s="1"/>
  <c r="BZ17" i="7"/>
  <c r="CN27" i="1"/>
  <c r="CA17" i="1"/>
  <c r="CA29" i="1" s="1"/>
  <c r="CM21" i="7"/>
  <c r="BY17" i="7"/>
  <c r="BY24" i="7" s="1"/>
  <c r="BY9" i="19" s="1"/>
  <c r="BE18" i="15"/>
  <c r="BF17" i="15"/>
  <c r="BE12" i="15"/>
  <c r="BD19" i="15"/>
  <c r="CM13" i="7" l="1"/>
  <c r="CL19" i="7"/>
  <c r="CN7" i="7"/>
  <c r="CM18" i="7"/>
  <c r="CW41" i="9"/>
  <c r="CL42" i="9"/>
  <c r="CO27" i="1"/>
  <c r="CA17" i="7"/>
  <c r="CN21" i="7"/>
  <c r="CB17" i="1"/>
  <c r="CB29" i="1" s="1"/>
  <c r="BZ24" i="7"/>
  <c r="BZ9" i="19" s="1"/>
  <c r="BF12" i="15"/>
  <c r="BE19" i="15"/>
  <c r="BF18" i="15"/>
  <c r="BG17" i="15"/>
  <c r="CN13" i="7" l="1"/>
  <c r="CM19" i="7"/>
  <c r="CO7" i="7"/>
  <c r="CN18" i="7"/>
  <c r="CM42" i="9"/>
  <c r="CX41" i="9"/>
  <c r="CA24" i="7"/>
  <c r="CA9" i="19" s="1"/>
  <c r="CB17" i="7"/>
  <c r="CC17" i="1"/>
  <c r="CP27" i="1"/>
  <c r="CO21" i="7"/>
  <c r="BG18" i="15"/>
  <c r="BH17" i="15"/>
  <c r="BG12" i="15"/>
  <c r="BF19" i="15"/>
  <c r="CO13" i="7" l="1"/>
  <c r="CN19" i="7"/>
  <c r="CP7" i="7"/>
  <c r="CO18" i="7"/>
  <c r="CY41" i="9"/>
  <c r="CN42" i="9"/>
  <c r="CP21" i="7"/>
  <c r="CQ27" i="1"/>
  <c r="CD17" i="1"/>
  <c r="CD29" i="1" s="1"/>
  <c r="CB24" i="7"/>
  <c r="CB9" i="19" s="1"/>
  <c r="BH12" i="15"/>
  <c r="BG19" i="15"/>
  <c r="BI17" i="15"/>
  <c r="BH18" i="15"/>
  <c r="CP13" i="7" l="1"/>
  <c r="CO19" i="7"/>
  <c r="CQ7" i="7"/>
  <c r="CP18" i="7"/>
  <c r="CO42" i="9"/>
  <c r="CZ41" i="9"/>
  <c r="CE17" i="1"/>
  <c r="CE29" i="1" s="1"/>
  <c r="CR27" i="1"/>
  <c r="CC17" i="7"/>
  <c r="CQ21" i="7"/>
  <c r="BJ17" i="15"/>
  <c r="BI18" i="15"/>
  <c r="BI12" i="15"/>
  <c r="BH19" i="15"/>
  <c r="CQ13" i="7" l="1"/>
  <c r="CP19" i="7"/>
  <c r="CR7" i="7"/>
  <c r="CQ18" i="7"/>
  <c r="DA41" i="9"/>
  <c r="CP42" i="9"/>
  <c r="CS27" i="1"/>
  <c r="CF17" i="1"/>
  <c r="CF29" i="1" s="1"/>
  <c r="CD17" i="7"/>
  <c r="CC24" i="7"/>
  <c r="CC9" i="19" s="1"/>
  <c r="CR21" i="7"/>
  <c r="BJ12" i="15"/>
  <c r="BI19" i="15"/>
  <c r="BK17" i="15"/>
  <c r="BL17" i="15" s="1"/>
  <c r="BJ18" i="15"/>
  <c r="CR13" i="7" l="1"/>
  <c r="CQ19" i="7"/>
  <c r="CS7" i="7"/>
  <c r="CR18" i="7"/>
  <c r="CQ42" i="9"/>
  <c r="DB41" i="9"/>
  <c r="CD24" i="7"/>
  <c r="CD9" i="19" s="1"/>
  <c r="CT27" i="1"/>
  <c r="CF17" i="7"/>
  <c r="CG17" i="1"/>
  <c r="CE17" i="7"/>
  <c r="CS21" i="7"/>
  <c r="BM17" i="15"/>
  <c r="BK18" i="15"/>
  <c r="BL18" i="15" s="1"/>
  <c r="BK19" i="15"/>
  <c r="BJ19" i="15"/>
  <c r="CS13" i="7" l="1"/>
  <c r="CR19" i="7"/>
  <c r="CT7" i="7"/>
  <c r="CS18" i="7"/>
  <c r="DC41" i="9"/>
  <c r="CR42" i="9"/>
  <c r="CT21" i="7"/>
  <c r="CU27" i="1"/>
  <c r="CH17" i="1"/>
  <c r="CH29" i="1" s="1"/>
  <c r="CE24" i="7"/>
  <c r="CE9" i="19" s="1"/>
  <c r="CF24" i="7"/>
  <c r="CF9" i="19" s="1"/>
  <c r="CG17" i="7"/>
  <c r="BL19" i="15"/>
  <c r="BN17" i="15"/>
  <c r="BM18" i="15"/>
  <c r="CT13" i="7" l="1"/>
  <c r="CS19" i="7"/>
  <c r="CU7" i="7"/>
  <c r="CT18" i="7"/>
  <c r="CS42" i="9"/>
  <c r="DD41" i="9"/>
  <c r="CV27" i="1"/>
  <c r="CH17" i="7"/>
  <c r="CG24" i="7"/>
  <c r="CG9" i="19" s="1"/>
  <c r="CI17" i="1"/>
  <c r="CI29" i="1" s="1"/>
  <c r="CU21" i="7"/>
  <c r="BO17" i="15"/>
  <c r="BP17" i="15" s="1"/>
  <c r="BN18" i="15"/>
  <c r="BM19" i="15"/>
  <c r="CU13" i="7" l="1"/>
  <c r="CT19" i="7"/>
  <c r="CV7" i="7"/>
  <c r="CU18" i="7"/>
  <c r="DE41" i="9"/>
  <c r="CT42" i="9"/>
  <c r="BO18" i="15"/>
  <c r="BP18" i="15" s="1"/>
  <c r="CH24" i="7"/>
  <c r="CH9" i="19" s="1"/>
  <c r="CI17" i="7"/>
  <c r="CI30" i="1"/>
  <c r="CW27" i="1"/>
  <c r="CJ17" i="1"/>
  <c r="CJ29" i="1" s="1"/>
  <c r="CV21" i="7"/>
  <c r="BN19" i="15"/>
  <c r="BQ17" i="15"/>
  <c r="E9" i="9"/>
  <c r="G9" i="9" s="1"/>
  <c r="L9" i="9" s="1"/>
  <c r="C45" i="9"/>
  <c r="C40" i="9"/>
  <c r="H49" i="9"/>
  <c r="G49" i="9"/>
  <c r="F49" i="9"/>
  <c r="E49" i="9"/>
  <c r="D49" i="9"/>
  <c r="C49" i="9"/>
  <c r="I45" i="9"/>
  <c r="I39" i="9" s="1"/>
  <c r="H45" i="9"/>
  <c r="G45" i="9"/>
  <c r="F45" i="9"/>
  <c r="E45" i="9"/>
  <c r="D45" i="9"/>
  <c r="H40" i="9"/>
  <c r="G40" i="9"/>
  <c r="F40" i="9"/>
  <c r="E40" i="9"/>
  <c r="D40" i="9"/>
  <c r="CV13" i="7" l="1"/>
  <c r="CU19" i="7"/>
  <c r="CW7" i="7"/>
  <c r="CV18" i="7"/>
  <c r="CU42" i="9"/>
  <c r="DF41" i="9"/>
  <c r="C39" i="9"/>
  <c r="CK17" i="1"/>
  <c r="CJ17" i="7"/>
  <c r="CJ30" i="1"/>
  <c r="CI24" i="7"/>
  <c r="CI9" i="19" s="1"/>
  <c r="CW21" i="7"/>
  <c r="CX27" i="1"/>
  <c r="BQ18" i="15"/>
  <c r="BR17" i="15"/>
  <c r="BO19" i="15"/>
  <c r="H9" i="9"/>
  <c r="D39" i="9"/>
  <c r="F9" i="9"/>
  <c r="K9" i="9" s="1"/>
  <c r="H39" i="9"/>
  <c r="E39" i="9"/>
  <c r="F39" i="9"/>
  <c r="G39" i="9"/>
  <c r="D34" i="7"/>
  <c r="E34" i="7"/>
  <c r="F34" i="7"/>
  <c r="G34" i="7"/>
  <c r="H34" i="7"/>
  <c r="I34" i="7"/>
  <c r="J34" i="7"/>
  <c r="L34" i="7"/>
  <c r="M34" i="7"/>
  <c r="N34" i="7"/>
  <c r="D33" i="7"/>
  <c r="E33" i="7"/>
  <c r="F33" i="7"/>
  <c r="G33" i="7"/>
  <c r="H33" i="7"/>
  <c r="I33" i="7"/>
  <c r="J33" i="7"/>
  <c r="C33" i="7"/>
  <c r="C30" i="7"/>
  <c r="E12" i="9"/>
  <c r="E11" i="9"/>
  <c r="E14" i="9"/>
  <c r="M44" i="9" s="1"/>
  <c r="M40" i="9" s="1"/>
  <c r="E10" i="9"/>
  <c r="E8" i="9"/>
  <c r="CW13" i="7" l="1"/>
  <c r="CV19" i="7"/>
  <c r="CX7" i="7"/>
  <c r="CW18" i="7"/>
  <c r="DG41" i="9"/>
  <c r="CV42" i="9"/>
  <c r="G14" i="9"/>
  <c r="M9" i="9"/>
  <c r="I9" i="9"/>
  <c r="H10" i="9"/>
  <c r="F10" i="9"/>
  <c r="K10" i="9" s="1"/>
  <c r="C11" i="19"/>
  <c r="H12" i="9"/>
  <c r="CX21" i="7"/>
  <c r="CK17" i="7"/>
  <c r="CL17" i="1"/>
  <c r="CL29" i="1" s="1"/>
  <c r="CJ24" i="7"/>
  <c r="CJ9" i="19" s="1"/>
  <c r="CY27" i="1"/>
  <c r="BP19" i="15"/>
  <c r="BR18" i="15"/>
  <c r="BS17" i="15"/>
  <c r="H11" i="9"/>
  <c r="G11" i="9"/>
  <c r="L11" i="9" s="1"/>
  <c r="F8" i="9"/>
  <c r="H8" i="9"/>
  <c r="F11" i="9"/>
  <c r="K11" i="9" s="1"/>
  <c r="G12" i="9"/>
  <c r="L12" i="9" s="1"/>
  <c r="G8" i="9"/>
  <c r="L8" i="9" s="1"/>
  <c r="H14" i="9"/>
  <c r="G10" i="9"/>
  <c r="L10" i="9" s="1"/>
  <c r="F14" i="9"/>
  <c r="F12" i="9"/>
  <c r="K12" i="9" s="1"/>
  <c r="CX13" i="7" l="1"/>
  <c r="CW19" i="7"/>
  <c r="CY7" i="7"/>
  <c r="CX18" i="7"/>
  <c r="K14" i="9"/>
  <c r="N44" i="9"/>
  <c r="N40" i="9" s="1"/>
  <c r="L14" i="9"/>
  <c r="CW42" i="9"/>
  <c r="AS48" i="9"/>
  <c r="BB48" i="9"/>
  <c r="DO48" i="9"/>
  <c r="BT48" i="9"/>
  <c r="AF48" i="9"/>
  <c r="CK48" i="9"/>
  <c r="M48" i="9"/>
  <c r="CN48" i="9"/>
  <c r="CL48" i="9"/>
  <c r="CD48" i="9"/>
  <c r="AZ48" i="9"/>
  <c r="DR48" i="9"/>
  <c r="AO48" i="9"/>
  <c r="O48" i="9"/>
  <c r="CE48" i="9"/>
  <c r="AD48" i="9"/>
  <c r="R48" i="9"/>
  <c r="DI48" i="9"/>
  <c r="AW48" i="9"/>
  <c r="DM48" i="9"/>
  <c r="BZ48" i="9"/>
  <c r="CI48" i="9"/>
  <c r="BD48" i="9"/>
  <c r="AB48" i="9"/>
  <c r="AH48" i="9"/>
  <c r="AA48" i="9"/>
  <c r="CQ48" i="9"/>
  <c r="DH48" i="9"/>
  <c r="BP48" i="9"/>
  <c r="CM48" i="9"/>
  <c r="AP48" i="9"/>
  <c r="AL48" i="9"/>
  <c r="BC48" i="9"/>
  <c r="DP48" i="9"/>
  <c r="AG48" i="9"/>
  <c r="DJ48" i="9"/>
  <c r="BY48" i="9"/>
  <c r="DC48" i="9"/>
  <c r="BA48" i="9"/>
  <c r="DN48" i="9"/>
  <c r="BK48" i="9"/>
  <c r="W48" i="9"/>
  <c r="CB48" i="9"/>
  <c r="S48" i="9"/>
  <c r="CS48" i="9"/>
  <c r="AI48" i="9"/>
  <c r="CV48" i="9"/>
  <c r="DE48" i="9"/>
  <c r="BN48" i="9"/>
  <c r="BW48" i="9"/>
  <c r="U48" i="9"/>
  <c r="BI48" i="9"/>
  <c r="AX48" i="9"/>
  <c r="BG48" i="9"/>
  <c r="CA48" i="9"/>
  <c r="CR48" i="9"/>
  <c r="AY48" i="9"/>
  <c r="BV48" i="9"/>
  <c r="CW48" i="9"/>
  <c r="Q48" i="9"/>
  <c r="AM48" i="9"/>
  <c r="DQ48" i="9"/>
  <c r="BQ48" i="9"/>
  <c r="Z48" i="9"/>
  <c r="CH48" i="9"/>
  <c r="AU48" i="9"/>
  <c r="Y48" i="9"/>
  <c r="L48" i="9"/>
  <c r="BE48" i="9"/>
  <c r="CP48" i="9"/>
  <c r="CY48" i="9"/>
  <c r="BU48" i="9"/>
  <c r="BX48" i="9"/>
  <c r="AR48" i="9"/>
  <c r="CG48" i="9"/>
  <c r="BJ48" i="9"/>
  <c r="V48" i="9"/>
  <c r="BS48" i="9"/>
  <c r="AE48" i="9"/>
  <c r="CJ48" i="9"/>
  <c r="AN48" i="9"/>
  <c r="DA48" i="9"/>
  <c r="AQ48" i="9"/>
  <c r="DD48" i="9"/>
  <c r="CT48" i="9"/>
  <c r="BR48" i="9"/>
  <c r="AV48" i="9"/>
  <c r="DL48" i="9"/>
  <c r="DB48" i="9"/>
  <c r="CZ48" i="9"/>
  <c r="BH48" i="9"/>
  <c r="CO48" i="9"/>
  <c r="BF48" i="9"/>
  <c r="BM48" i="9"/>
  <c r="DK48" i="9"/>
  <c r="P48" i="9"/>
  <c r="AK48" i="9"/>
  <c r="CF48" i="9"/>
  <c r="AJ48" i="9"/>
  <c r="X48" i="9"/>
  <c r="CX48" i="9"/>
  <c r="BO48" i="9"/>
  <c r="AT48" i="9"/>
  <c r="BL48" i="9"/>
  <c r="AC48" i="9"/>
  <c r="T48" i="9"/>
  <c r="DG48" i="9"/>
  <c r="N48" i="9"/>
  <c r="CU48" i="9"/>
  <c r="CC48" i="9"/>
  <c r="DH41" i="9"/>
  <c r="M12" i="9"/>
  <c r="I12" i="9"/>
  <c r="M11" i="9"/>
  <c r="I11" i="9"/>
  <c r="K8" i="9"/>
  <c r="I10" i="9"/>
  <c r="M10" i="9"/>
  <c r="M14" i="9"/>
  <c r="I14" i="9"/>
  <c r="I8" i="9"/>
  <c r="M8" i="9"/>
  <c r="CZ27" i="1"/>
  <c r="CY21" i="7"/>
  <c r="CL17" i="7"/>
  <c r="CK24" i="7"/>
  <c r="CK9" i="19" s="1"/>
  <c r="CM17" i="1"/>
  <c r="CM29" i="1" s="1"/>
  <c r="BT17" i="15"/>
  <c r="BS18" i="15"/>
  <c r="BQ19" i="15"/>
  <c r="CY13" i="7" l="1"/>
  <c r="CX19" i="7"/>
  <c r="CZ7" i="7"/>
  <c r="CY18" i="7"/>
  <c r="CF52" i="9"/>
  <c r="AS52" i="9"/>
  <c r="DE52" i="9"/>
  <c r="BJ52" i="9"/>
  <c r="V52" i="9"/>
  <c r="BS52" i="9"/>
  <c r="AE52" i="9"/>
  <c r="CD52" i="9"/>
  <c r="CD49" i="9" s="1"/>
  <c r="BD52" i="9"/>
  <c r="CB52" i="9"/>
  <c r="M52" i="9"/>
  <c r="AO52" i="9"/>
  <c r="DH52" i="9"/>
  <c r="AA52" i="9"/>
  <c r="AA49" i="9" s="1"/>
  <c r="CV52" i="9"/>
  <c r="U52" i="9"/>
  <c r="S52" i="9"/>
  <c r="AH52" i="9"/>
  <c r="CS52" i="9"/>
  <c r="BG52" i="9"/>
  <c r="DK52" i="9"/>
  <c r="DD52" i="9"/>
  <c r="BQ52" i="9"/>
  <c r="CH52" i="9"/>
  <c r="CH49" i="9" s="1"/>
  <c r="CQ52" i="9"/>
  <c r="DB52" i="9"/>
  <c r="DC52" i="9"/>
  <c r="DA52" i="9"/>
  <c r="DL52" i="9"/>
  <c r="R52" i="9"/>
  <c r="CP52" i="9"/>
  <c r="AX52" i="9"/>
  <c r="AX49" i="9" s="1"/>
  <c r="AG52" i="9"/>
  <c r="X52" i="9"/>
  <c r="AQ52" i="9"/>
  <c r="AB52" i="9"/>
  <c r="CX52" i="9"/>
  <c r="AU52" i="9"/>
  <c r="AU49" i="9" s="1"/>
  <c r="BF52" i="9"/>
  <c r="N52" i="9"/>
  <c r="N49" i="9" s="1"/>
  <c r="N39" i="9" s="1"/>
  <c r="BM52" i="9"/>
  <c r="Q52" i="9"/>
  <c r="AT52" i="9"/>
  <c r="BC52" i="9"/>
  <c r="BN52" i="9"/>
  <c r="AI52" i="9"/>
  <c r="CK52" i="9"/>
  <c r="CM52" i="9"/>
  <c r="CM49" i="9" s="1"/>
  <c r="AK52" i="9"/>
  <c r="BB52" i="9"/>
  <c r="BK52" i="9"/>
  <c r="BV52" i="9"/>
  <c r="BE52" i="9"/>
  <c r="CR52" i="9"/>
  <c r="CR49" i="9" s="1"/>
  <c r="CN52" i="9"/>
  <c r="BA52" i="9"/>
  <c r="BA49" i="9" s="1"/>
  <c r="DM52" i="9"/>
  <c r="BR52" i="9"/>
  <c r="AD52" i="9"/>
  <c r="CA52" i="9"/>
  <c r="T52" i="9"/>
  <c r="CL52" i="9"/>
  <c r="CL49" i="9" s="1"/>
  <c r="BW52" i="9"/>
  <c r="CU52" i="9"/>
  <c r="CU49" i="9" s="1"/>
  <c r="AN52" i="9"/>
  <c r="BL52" i="9"/>
  <c r="AY52" i="9"/>
  <c r="AJ52" i="9"/>
  <c r="BZ52" i="9"/>
  <c r="CI52" i="9"/>
  <c r="CT52" i="9"/>
  <c r="DQ52" i="9"/>
  <c r="DQ49" i="9" s="1"/>
  <c r="CE52" i="9"/>
  <c r="AR52" i="9"/>
  <c r="AC52" i="9"/>
  <c r="L52" i="9"/>
  <c r="AP52" i="9"/>
  <c r="DP52" i="9"/>
  <c r="DP49" i="9" s="1"/>
  <c r="CC52" i="9"/>
  <c r="AF52" i="9"/>
  <c r="AF49" i="9" s="1"/>
  <c r="AZ52" i="9"/>
  <c r="BY52" i="9"/>
  <c r="AM52" i="9"/>
  <c r="CY52" i="9"/>
  <c r="DJ52" i="9"/>
  <c r="CZ52" i="9"/>
  <c r="AW52" i="9"/>
  <c r="AW49" i="9" s="1"/>
  <c r="BH52" i="9"/>
  <c r="BH49" i="9" s="1"/>
  <c r="AL52" i="9"/>
  <c r="DG52" i="9"/>
  <c r="DR52" i="9"/>
  <c r="AV52" i="9"/>
  <c r="P52" i="9"/>
  <c r="BT52" i="9"/>
  <c r="BP52" i="9"/>
  <c r="CO52" i="9"/>
  <c r="CO49" i="9" s="1"/>
  <c r="DF52" i="9"/>
  <c r="DO52" i="9"/>
  <c r="Z52" i="9"/>
  <c r="Y52" i="9"/>
  <c r="CJ52" i="9"/>
  <c r="BX52" i="9"/>
  <c r="CW52" i="9"/>
  <c r="CW49" i="9" s="1"/>
  <c r="DN52" i="9"/>
  <c r="DN49" i="9" s="1"/>
  <c r="W52" i="9"/>
  <c r="O52" i="9"/>
  <c r="BU52" i="9"/>
  <c r="BO52" i="9"/>
  <c r="DI52" i="9"/>
  <c r="BI52" i="9"/>
  <c r="BI49" i="9" s="1"/>
  <c r="CG52" i="9"/>
  <c r="O44" i="9"/>
  <c r="CX42" i="9"/>
  <c r="BF53" i="9"/>
  <c r="AI53" i="9"/>
  <c r="AQ53" i="9"/>
  <c r="AY53" i="9"/>
  <c r="BH53" i="9"/>
  <c r="BP53" i="9"/>
  <c r="BX53" i="9"/>
  <c r="CF53" i="9"/>
  <c r="CN53" i="9"/>
  <c r="CV53" i="9"/>
  <c r="DD53" i="9"/>
  <c r="DL53" i="9"/>
  <c r="W53" i="9"/>
  <c r="AE53" i="9"/>
  <c r="T53" i="9"/>
  <c r="N53" i="9"/>
  <c r="AJ53" i="9"/>
  <c r="AR53" i="9"/>
  <c r="AZ53" i="9"/>
  <c r="BI53" i="9"/>
  <c r="BQ53" i="9"/>
  <c r="BY53" i="9"/>
  <c r="CG53" i="9"/>
  <c r="CO53" i="9"/>
  <c r="CW53" i="9"/>
  <c r="DE53" i="9"/>
  <c r="DM53" i="9"/>
  <c r="X53" i="9"/>
  <c r="AF53" i="9"/>
  <c r="O53" i="9"/>
  <c r="AK53" i="9"/>
  <c r="AS53" i="9"/>
  <c r="BA53" i="9"/>
  <c r="BJ53" i="9"/>
  <c r="BR53" i="9"/>
  <c r="BZ53" i="9"/>
  <c r="CH53" i="9"/>
  <c r="CP53" i="9"/>
  <c r="CX53" i="9"/>
  <c r="DF53" i="9"/>
  <c r="DN53" i="9"/>
  <c r="Y53" i="9"/>
  <c r="AG53" i="9"/>
  <c r="AL53" i="9"/>
  <c r="AT53" i="9"/>
  <c r="BB53" i="9"/>
  <c r="BK53" i="9"/>
  <c r="BS53" i="9"/>
  <c r="CA53" i="9"/>
  <c r="CI53" i="9"/>
  <c r="CQ53" i="9"/>
  <c r="CQ49" i="9" s="1"/>
  <c r="CY53" i="9"/>
  <c r="DG53" i="9"/>
  <c r="DO53" i="9"/>
  <c r="Z53" i="9"/>
  <c r="AO53" i="9"/>
  <c r="AW53" i="9"/>
  <c r="BE53" i="9"/>
  <c r="BN53" i="9"/>
  <c r="BV53" i="9"/>
  <c r="CD53" i="9"/>
  <c r="CL53" i="9"/>
  <c r="CT53" i="9"/>
  <c r="DB53" i="9"/>
  <c r="DJ53" i="9"/>
  <c r="DR53" i="9"/>
  <c r="U53" i="9"/>
  <c r="AC53" i="9"/>
  <c r="R53" i="9"/>
  <c r="AX53" i="9"/>
  <c r="BU53" i="9"/>
  <c r="CR53" i="9"/>
  <c r="DK53" i="9"/>
  <c r="DK49" i="9" s="1"/>
  <c r="AD53" i="9"/>
  <c r="BC53" i="9"/>
  <c r="BC49" i="9" s="1"/>
  <c r="BW53" i="9"/>
  <c r="CS53" i="9"/>
  <c r="DP53" i="9"/>
  <c r="V53" i="9"/>
  <c r="M53" i="9"/>
  <c r="BD53" i="9"/>
  <c r="AP53" i="9"/>
  <c r="BM53" i="9"/>
  <c r="CJ53" i="9"/>
  <c r="DC53" i="9"/>
  <c r="AV53" i="9"/>
  <c r="BT53" i="9"/>
  <c r="CM53" i="9"/>
  <c r="DI53" i="9"/>
  <c r="AH53" i="9"/>
  <c r="CB53" i="9"/>
  <c r="CU53" i="9"/>
  <c r="DQ53" i="9"/>
  <c r="AA53" i="9"/>
  <c r="S53" i="9"/>
  <c r="AM53" i="9"/>
  <c r="BG53" i="9"/>
  <c r="CC53" i="9"/>
  <c r="CZ53" i="9"/>
  <c r="AB53" i="9"/>
  <c r="P53" i="9"/>
  <c r="AN53" i="9"/>
  <c r="BL53" i="9"/>
  <c r="CE53" i="9"/>
  <c r="DA53" i="9"/>
  <c r="Q53" i="9"/>
  <c r="L53" i="9"/>
  <c r="AU53" i="9"/>
  <c r="BO53" i="9"/>
  <c r="CK53" i="9"/>
  <c r="DH53" i="9"/>
  <c r="AL47" i="9"/>
  <c r="AL45" i="9" s="1"/>
  <c r="CX47" i="9"/>
  <c r="CX45" i="9" s="1"/>
  <c r="BK47" i="9"/>
  <c r="BK45" i="9" s="1"/>
  <c r="AB47" i="9"/>
  <c r="AB45" i="9" s="1"/>
  <c r="CJ47" i="9"/>
  <c r="CJ45" i="9" s="1"/>
  <c r="O47" i="9"/>
  <c r="O45" i="9" s="1"/>
  <c r="CS47" i="9"/>
  <c r="CS45" i="9" s="1"/>
  <c r="AR47" i="9"/>
  <c r="AR45" i="9" s="1"/>
  <c r="DD47" i="9"/>
  <c r="DD45" i="9" s="1"/>
  <c r="DJ47" i="9"/>
  <c r="DJ45" i="9" s="1"/>
  <c r="AP47" i="9"/>
  <c r="AP45" i="9" s="1"/>
  <c r="CT47" i="9"/>
  <c r="CT45" i="9" s="1"/>
  <c r="DR47" i="9"/>
  <c r="DR45" i="9" s="1"/>
  <c r="S47" i="9"/>
  <c r="S45" i="9" s="1"/>
  <c r="BJ47" i="9"/>
  <c r="BJ45" i="9" s="1"/>
  <c r="AV47" i="9"/>
  <c r="AV45" i="9" s="1"/>
  <c r="BE47" i="9"/>
  <c r="BE45" i="9" s="1"/>
  <c r="BP47" i="9"/>
  <c r="BP45" i="9" s="1"/>
  <c r="DE47" i="9"/>
  <c r="DE45" i="9" s="1"/>
  <c r="AK47" i="9"/>
  <c r="AK45" i="9" s="1"/>
  <c r="M47" i="9"/>
  <c r="M45" i="9" s="1"/>
  <c r="BD47" i="9"/>
  <c r="BD45" i="9" s="1"/>
  <c r="BM47" i="9"/>
  <c r="BM45" i="9" s="1"/>
  <c r="T47" i="9"/>
  <c r="T45" i="9" s="1"/>
  <c r="AI47" i="9"/>
  <c r="AI45" i="9" s="1"/>
  <c r="CY47" i="9"/>
  <c r="CY45" i="9" s="1"/>
  <c r="BU47" i="9"/>
  <c r="BU45" i="9" s="1"/>
  <c r="CF47" i="9"/>
  <c r="CF45" i="9" s="1"/>
  <c r="AH47" i="9"/>
  <c r="AH45" i="9" s="1"/>
  <c r="CG47" i="9"/>
  <c r="CG45" i="9" s="1"/>
  <c r="AU47" i="9"/>
  <c r="AU45" i="9" s="1"/>
  <c r="DG47" i="9"/>
  <c r="DG45" i="9" s="1"/>
  <c r="AC47" i="9"/>
  <c r="AC45" i="9" s="1"/>
  <c r="CN47" i="9"/>
  <c r="CN45" i="9" s="1"/>
  <c r="DK47" i="9"/>
  <c r="DK45" i="9" s="1"/>
  <c r="BA47" i="9"/>
  <c r="BA45" i="9" s="1"/>
  <c r="BI47" i="9"/>
  <c r="BI45" i="9" s="1"/>
  <c r="BC47" i="9"/>
  <c r="BC45" i="9" s="1"/>
  <c r="DO47" i="9"/>
  <c r="DO45" i="9" s="1"/>
  <c r="CK47" i="9"/>
  <c r="CK45" i="9" s="1"/>
  <c r="CV47" i="9"/>
  <c r="CV45" i="9" s="1"/>
  <c r="CM47" i="9"/>
  <c r="CM45" i="9" s="1"/>
  <c r="CU47" i="9"/>
  <c r="CU45" i="9" s="1"/>
  <c r="AT47" i="9"/>
  <c r="AT45" i="9" s="1"/>
  <c r="DF47" i="9"/>
  <c r="BS47" i="9"/>
  <c r="BS45" i="9" s="1"/>
  <c r="N47" i="9"/>
  <c r="N45" i="9" s="1"/>
  <c r="CR47" i="9"/>
  <c r="CR45" i="9" s="1"/>
  <c r="AO47" i="9"/>
  <c r="AO45" i="9" s="1"/>
  <c r="DA47" i="9"/>
  <c r="DA45" i="9" s="1"/>
  <c r="AZ47" i="9"/>
  <c r="AZ45" i="9" s="1"/>
  <c r="DL47" i="9"/>
  <c r="DL45" i="9" s="1"/>
  <c r="X47" i="9"/>
  <c r="X45" i="9" s="1"/>
  <c r="CE47" i="9"/>
  <c r="CE45" i="9" s="1"/>
  <c r="DM47" i="9"/>
  <c r="DM45" i="9" s="1"/>
  <c r="AF47" i="9"/>
  <c r="AF45" i="9" s="1"/>
  <c r="AS47" i="9"/>
  <c r="AS45" i="9" s="1"/>
  <c r="AA47" i="9"/>
  <c r="AA45" i="9" s="1"/>
  <c r="DH47" i="9"/>
  <c r="DH45" i="9" s="1"/>
  <c r="DQ47" i="9"/>
  <c r="DQ45" i="9" s="1"/>
  <c r="AG47" i="9"/>
  <c r="AG45" i="9" s="1"/>
  <c r="BG47" i="9"/>
  <c r="BG45" i="9" s="1"/>
  <c r="AQ47" i="9"/>
  <c r="AQ45" i="9" s="1"/>
  <c r="BR47" i="9"/>
  <c r="BR45" i="9" s="1"/>
  <c r="DP47" i="9"/>
  <c r="DP45" i="9" s="1"/>
  <c r="BX47" i="9"/>
  <c r="BX45" i="9" s="1"/>
  <c r="BV47" i="9"/>
  <c r="BV45" i="9" s="1"/>
  <c r="CD47" i="9"/>
  <c r="CD45" i="9" s="1"/>
  <c r="BZ47" i="9"/>
  <c r="BZ45" i="9" s="1"/>
  <c r="BL47" i="9"/>
  <c r="BL45" i="9" s="1"/>
  <c r="AD47" i="9"/>
  <c r="AD45" i="9" s="1"/>
  <c r="CO47" i="9"/>
  <c r="CO45" i="9" s="1"/>
  <c r="BF47" i="9"/>
  <c r="BF45" i="9" s="1"/>
  <c r="CH47" i="9"/>
  <c r="CH45" i="9" s="1"/>
  <c r="BT47" i="9"/>
  <c r="BT45" i="9" s="1"/>
  <c r="CC47" i="9"/>
  <c r="CC45" i="9" s="1"/>
  <c r="Q47" i="9"/>
  <c r="Q45" i="9" s="1"/>
  <c r="BQ47" i="9"/>
  <c r="BQ45" i="9" s="1"/>
  <c r="BY47" i="9"/>
  <c r="BY45" i="9" s="1"/>
  <c r="DC47" i="9"/>
  <c r="DC45" i="9" s="1"/>
  <c r="CP47" i="9"/>
  <c r="CP45" i="9" s="1"/>
  <c r="CB47" i="9"/>
  <c r="CB45" i="9" s="1"/>
  <c r="P47" i="9"/>
  <c r="P45" i="9" s="1"/>
  <c r="AJ47" i="9"/>
  <c r="AJ45" i="9" s="1"/>
  <c r="Z47" i="9"/>
  <c r="Z45" i="9" s="1"/>
  <c r="BW47" i="9"/>
  <c r="BW45" i="9" s="1"/>
  <c r="DB47" i="9"/>
  <c r="DB45" i="9" s="1"/>
  <c r="BB47" i="9"/>
  <c r="BB45" i="9" s="1"/>
  <c r="DN47" i="9"/>
  <c r="DN45" i="9" s="1"/>
  <c r="CA47" i="9"/>
  <c r="CA45" i="9" s="1"/>
  <c r="AN47" i="9"/>
  <c r="AN45" i="9" s="1"/>
  <c r="CZ47" i="9"/>
  <c r="CZ45" i="9" s="1"/>
  <c r="AW47" i="9"/>
  <c r="AW45" i="9" s="1"/>
  <c r="DI47" i="9"/>
  <c r="DI45" i="9" s="1"/>
  <c r="BH47" i="9"/>
  <c r="BH45" i="9" s="1"/>
  <c r="Y47" i="9"/>
  <c r="Y45" i="9" s="1"/>
  <c r="CW47" i="9"/>
  <c r="CW45" i="9" s="1"/>
  <c r="BO47" i="9"/>
  <c r="BO45" i="9" s="1"/>
  <c r="AE47" i="9"/>
  <c r="AE45" i="9" s="1"/>
  <c r="L47" i="9"/>
  <c r="L45" i="9" s="1"/>
  <c r="CL47" i="9"/>
  <c r="CL45" i="9" s="1"/>
  <c r="CI47" i="9"/>
  <c r="CI45" i="9" s="1"/>
  <c r="AY47" i="9"/>
  <c r="AY45" i="9" s="1"/>
  <c r="CQ47" i="9"/>
  <c r="CQ45" i="9" s="1"/>
  <c r="V47" i="9"/>
  <c r="V45" i="9" s="1"/>
  <c r="W47" i="9"/>
  <c r="W45" i="9" s="1"/>
  <c r="BN47" i="9"/>
  <c r="BN45" i="9" s="1"/>
  <c r="AM47" i="9"/>
  <c r="AM45" i="9" s="1"/>
  <c r="U47" i="9"/>
  <c r="U45" i="9" s="1"/>
  <c r="AX47" i="9"/>
  <c r="AX45" i="9" s="1"/>
  <c r="R47" i="9"/>
  <c r="R45" i="9" s="1"/>
  <c r="DI41" i="9"/>
  <c r="DF48" i="9"/>
  <c r="DA27" i="1"/>
  <c r="CZ21" i="7"/>
  <c r="CN17" i="1"/>
  <c r="CN29" i="1" s="1"/>
  <c r="CL24" i="7"/>
  <c r="CL9" i="19" s="1"/>
  <c r="BR19" i="15"/>
  <c r="BT18" i="15"/>
  <c r="BU17" i="15"/>
  <c r="CZ13" i="7" l="1"/>
  <c r="CY19" i="7"/>
  <c r="DA7" i="7"/>
  <c r="CZ18" i="7"/>
  <c r="CG49" i="9"/>
  <c r="BP49" i="9"/>
  <c r="CT49" i="9"/>
  <c r="CN49" i="9"/>
  <c r="CK49" i="9"/>
  <c r="BF49" i="9"/>
  <c r="CP49" i="9"/>
  <c r="BQ49" i="9"/>
  <c r="CV49" i="9"/>
  <c r="AE49" i="9"/>
  <c r="BT49" i="9"/>
  <c r="CY49" i="9"/>
  <c r="BX49" i="9"/>
  <c r="R49" i="9"/>
  <c r="O49" i="9"/>
  <c r="O39" i="9" s="1"/>
  <c r="BY49" i="9"/>
  <c r="U49" i="9"/>
  <c r="CZ49" i="9"/>
  <c r="CI49" i="9"/>
  <c r="AI49" i="9"/>
  <c r="DD49" i="9"/>
  <c r="BS49" i="9"/>
  <c r="DI49" i="9"/>
  <c r="CJ49" i="9"/>
  <c r="P49" i="9"/>
  <c r="DJ49" i="9"/>
  <c r="AP49" i="9"/>
  <c r="BZ49" i="9"/>
  <c r="T49" i="9"/>
  <c r="BE49" i="9"/>
  <c r="BN49" i="9"/>
  <c r="CX49" i="9"/>
  <c r="DL49" i="9"/>
  <c r="DH49" i="9"/>
  <c r="V49" i="9"/>
  <c r="O40" i="9"/>
  <c r="P44" i="9"/>
  <c r="BO49" i="9"/>
  <c r="Y49" i="9"/>
  <c r="AV49" i="9"/>
  <c r="L49" i="9"/>
  <c r="AJ49" i="9"/>
  <c r="CA49" i="9"/>
  <c r="BV49" i="9"/>
  <c r="AB49" i="9"/>
  <c r="DA49" i="9"/>
  <c r="BG49" i="9"/>
  <c r="AO49" i="9"/>
  <c r="BJ49" i="9"/>
  <c r="DF45" i="9"/>
  <c r="DO49" i="9"/>
  <c r="BU49" i="9"/>
  <c r="Z49" i="9"/>
  <c r="DR49" i="9"/>
  <c r="AM49" i="9"/>
  <c r="AC49" i="9"/>
  <c r="AY49" i="9"/>
  <c r="AD49" i="9"/>
  <c r="BK49" i="9"/>
  <c r="AT49" i="9"/>
  <c r="AQ49" i="9"/>
  <c r="DC49" i="9"/>
  <c r="CS49" i="9"/>
  <c r="M49" i="9"/>
  <c r="M39" i="9" s="1"/>
  <c r="DE49" i="9"/>
  <c r="DG49" i="9"/>
  <c r="AR49" i="9"/>
  <c r="BL49" i="9"/>
  <c r="BR49" i="9"/>
  <c r="BB49" i="9"/>
  <c r="Q49" i="9"/>
  <c r="X49" i="9"/>
  <c r="DB49" i="9"/>
  <c r="AH49" i="9"/>
  <c r="CB49" i="9"/>
  <c r="AS49" i="9"/>
  <c r="CC49" i="9"/>
  <c r="DJ41" i="9"/>
  <c r="BW49" i="9"/>
  <c r="CY42" i="9"/>
  <c r="W49" i="9"/>
  <c r="DF49" i="9"/>
  <c r="AL49" i="9"/>
  <c r="AZ49" i="9"/>
  <c r="CE49" i="9"/>
  <c r="AN49" i="9"/>
  <c r="DM49" i="9"/>
  <c r="AK49" i="9"/>
  <c r="BM49" i="9"/>
  <c r="AG49" i="9"/>
  <c r="S49" i="9"/>
  <c r="BD49" i="9"/>
  <c r="CF49" i="9"/>
  <c r="L39" i="9"/>
  <c r="CO17" i="1"/>
  <c r="DA21" i="7"/>
  <c r="DB27" i="1"/>
  <c r="CM17" i="7"/>
  <c r="BU18" i="15"/>
  <c r="BV17" i="15"/>
  <c r="BS19" i="15"/>
  <c r="DA13" i="7" l="1"/>
  <c r="CZ19" i="7"/>
  <c r="DB7" i="7"/>
  <c r="DA18" i="7"/>
  <c r="P40" i="9"/>
  <c r="Q44" i="9"/>
  <c r="DK41" i="9"/>
  <c r="N37" i="9"/>
  <c r="CZ42" i="9"/>
  <c r="P39" i="9"/>
  <c r="CM24" i="7"/>
  <c r="CM9" i="19" s="1"/>
  <c r="DB21" i="7"/>
  <c r="CP17" i="1"/>
  <c r="CP29" i="1" s="1"/>
  <c r="CN17" i="7"/>
  <c r="DC27" i="1"/>
  <c r="CO17" i="7"/>
  <c r="BT19" i="15"/>
  <c r="BV18" i="15"/>
  <c r="BW17" i="15"/>
  <c r="C27" i="7"/>
  <c r="O27" i="7"/>
  <c r="P27" i="7"/>
  <c r="Q27" i="7"/>
  <c r="R27" i="7"/>
  <c r="S27" i="7"/>
  <c r="T27" i="7"/>
  <c r="U27" i="7"/>
  <c r="V27" i="7"/>
  <c r="W27" i="7"/>
  <c r="X27" i="7"/>
  <c r="Y27" i="7"/>
  <c r="Z27" i="7"/>
  <c r="AA27" i="7"/>
  <c r="AB27" i="7"/>
  <c r="AC27" i="7"/>
  <c r="AD27" i="7"/>
  <c r="AE27" i="7"/>
  <c r="AF27" i="7"/>
  <c r="AG27" i="7"/>
  <c r="AH27" i="7"/>
  <c r="AI27" i="7"/>
  <c r="AJ27" i="7"/>
  <c r="AK27" i="7"/>
  <c r="AL27" i="7"/>
  <c r="AM27" i="7"/>
  <c r="AN27" i="7"/>
  <c r="AO27" i="7"/>
  <c r="AP27" i="7"/>
  <c r="AQ27" i="7"/>
  <c r="AR27" i="7"/>
  <c r="AS27" i="7"/>
  <c r="AT27" i="7"/>
  <c r="AU27" i="7"/>
  <c r="AV27" i="7"/>
  <c r="AW27" i="7"/>
  <c r="AX27" i="7"/>
  <c r="DB13" i="7" l="1"/>
  <c r="DA19" i="7"/>
  <c r="DC7" i="7"/>
  <c r="DB18" i="7"/>
  <c r="DL41" i="9"/>
  <c r="DA42" i="9"/>
  <c r="R44" i="9"/>
  <c r="Q40" i="9"/>
  <c r="Q39" i="9" s="1"/>
  <c r="CQ17" i="1"/>
  <c r="CQ29" i="1" s="1"/>
  <c r="CP17" i="7"/>
  <c r="CO24" i="7"/>
  <c r="CO9" i="19" s="1"/>
  <c r="DD27" i="1"/>
  <c r="CN24" i="7"/>
  <c r="CN9" i="19" s="1"/>
  <c r="DC21" i="7"/>
  <c r="BX17" i="15"/>
  <c r="BW18" i="15"/>
  <c r="BU19" i="15"/>
  <c r="D28" i="7"/>
  <c r="E28" i="7"/>
  <c r="F28" i="7"/>
  <c r="G28" i="7"/>
  <c r="H28" i="7"/>
  <c r="I28" i="7"/>
  <c r="J28" i="7"/>
  <c r="K28" i="7"/>
  <c r="L28" i="7"/>
  <c r="M28" i="7"/>
  <c r="N28" i="7"/>
  <c r="C28" i="7"/>
  <c r="C35" i="7" s="1"/>
  <c r="D27" i="7"/>
  <c r="E27" i="7"/>
  <c r="F27" i="7"/>
  <c r="G27" i="7"/>
  <c r="G35" i="7" s="1"/>
  <c r="G10" i="19" s="1"/>
  <c r="G12" i="19" s="1"/>
  <c r="G23" i="19" s="1"/>
  <c r="G28" i="19" s="1"/>
  <c r="G29" i="19" s="1"/>
  <c r="H27" i="7"/>
  <c r="I27" i="7"/>
  <c r="J27" i="7"/>
  <c r="K27" i="7"/>
  <c r="L27" i="7"/>
  <c r="L35" i="7" s="1"/>
  <c r="L10" i="19" s="1"/>
  <c r="L12" i="19" s="1"/>
  <c r="L23" i="19" s="1"/>
  <c r="L28" i="19" s="1"/>
  <c r="L29" i="19" s="1"/>
  <c r="M27" i="7"/>
  <c r="N27" i="7"/>
  <c r="C10" i="19" l="1"/>
  <c r="C12" i="19" s="1"/>
  <c r="C23" i="19" s="1"/>
  <c r="H35" i="7"/>
  <c r="H10" i="19" s="1"/>
  <c r="H12" i="19" s="1"/>
  <c r="H23" i="19" s="1"/>
  <c r="H28" i="19" s="1"/>
  <c r="H29" i="19" s="1"/>
  <c r="J35" i="7"/>
  <c r="J10" i="19" s="1"/>
  <c r="J12" i="19" s="1"/>
  <c r="J23" i="19" s="1"/>
  <c r="J28" i="19" s="1"/>
  <c r="J29" i="19" s="1"/>
  <c r="K35" i="7"/>
  <c r="K10" i="19" s="1"/>
  <c r="K12" i="19" s="1"/>
  <c r="K23" i="19" s="1"/>
  <c r="K28" i="19" s="1"/>
  <c r="K29" i="19" s="1"/>
  <c r="Z28" i="7"/>
  <c r="Z35" i="7" s="1"/>
  <c r="AH28" i="7"/>
  <c r="AH35" i="7" s="1"/>
  <c r="AP28" i="7"/>
  <c r="AP35" i="7" s="1"/>
  <c r="AX28" i="7"/>
  <c r="AX35" i="7" s="1"/>
  <c r="BF28" i="7"/>
  <c r="BF35" i="7" s="1"/>
  <c r="BN28" i="7"/>
  <c r="BN35" i="7" s="1"/>
  <c r="BV28" i="7"/>
  <c r="BV35" i="7" s="1"/>
  <c r="CD28" i="7"/>
  <c r="CD35" i="7" s="1"/>
  <c r="CL28" i="7"/>
  <c r="CL35" i="7" s="1"/>
  <c r="CT28" i="7"/>
  <c r="CT35" i="7" s="1"/>
  <c r="CT10" i="19" s="1"/>
  <c r="DB28" i="7"/>
  <c r="DB35" i="7" s="1"/>
  <c r="DB10" i="19" s="1"/>
  <c r="DJ28" i="7"/>
  <c r="DJ35" i="7" s="1"/>
  <c r="DJ10" i="19" s="1"/>
  <c r="DR28" i="7"/>
  <c r="DR35" i="7" s="1"/>
  <c r="DR10" i="19" s="1"/>
  <c r="AA28" i="7"/>
  <c r="AA35" i="7" s="1"/>
  <c r="AI28" i="7"/>
  <c r="AI35" i="7" s="1"/>
  <c r="AQ28" i="7"/>
  <c r="AQ35" i="7" s="1"/>
  <c r="AY28" i="7"/>
  <c r="AY35" i="7" s="1"/>
  <c r="BG28" i="7"/>
  <c r="BG35" i="7" s="1"/>
  <c r="BO28" i="7"/>
  <c r="BO35" i="7" s="1"/>
  <c r="BW28" i="7"/>
  <c r="BW35" i="7" s="1"/>
  <c r="CE28" i="7"/>
  <c r="CE35" i="7" s="1"/>
  <c r="CM28" i="7"/>
  <c r="CM35" i="7" s="1"/>
  <c r="CU28" i="7"/>
  <c r="CU35" i="7" s="1"/>
  <c r="CU10" i="19" s="1"/>
  <c r="DC28" i="7"/>
  <c r="DC35" i="7" s="1"/>
  <c r="DC10" i="19" s="1"/>
  <c r="DK28" i="7"/>
  <c r="DK35" i="7" s="1"/>
  <c r="DK10" i="19" s="1"/>
  <c r="P28" i="7"/>
  <c r="P35" i="7" s="1"/>
  <c r="BC28" i="7"/>
  <c r="BC35" i="7" s="1"/>
  <c r="BS28" i="7"/>
  <c r="BS35" i="7" s="1"/>
  <c r="CI28" i="7"/>
  <c r="CI35" i="7" s="1"/>
  <c r="CY28" i="7"/>
  <c r="CY35" i="7" s="1"/>
  <c r="CY10" i="19" s="1"/>
  <c r="DO28" i="7"/>
  <c r="DO35" i="7" s="1"/>
  <c r="DO10" i="19" s="1"/>
  <c r="X28" i="7"/>
  <c r="X35" i="7" s="1"/>
  <c r="AF28" i="7"/>
  <c r="AF35" i="7" s="1"/>
  <c r="AN28" i="7"/>
  <c r="AN35" i="7" s="1"/>
  <c r="BD28" i="7"/>
  <c r="BD35" i="7" s="1"/>
  <c r="BT28" i="7"/>
  <c r="BT35" i="7" s="1"/>
  <c r="CJ28" i="7"/>
  <c r="CJ35" i="7" s="1"/>
  <c r="CZ28" i="7"/>
  <c r="CZ35" i="7" s="1"/>
  <c r="CZ10" i="19" s="1"/>
  <c r="DP28" i="7"/>
  <c r="DP35" i="7" s="1"/>
  <c r="DP10" i="19" s="1"/>
  <c r="Y28" i="7"/>
  <c r="Y35" i="7" s="1"/>
  <c r="AG28" i="7"/>
  <c r="AG35" i="7" s="1"/>
  <c r="AO28" i="7"/>
  <c r="AO35" i="7" s="1"/>
  <c r="BE28" i="7"/>
  <c r="BE35" i="7" s="1"/>
  <c r="BM28" i="7"/>
  <c r="BM35" i="7" s="1"/>
  <c r="CC28" i="7"/>
  <c r="CC35" i="7" s="1"/>
  <c r="CS28" i="7"/>
  <c r="CS35" i="7" s="1"/>
  <c r="CS10" i="19" s="1"/>
  <c r="DI28" i="7"/>
  <c r="DI35" i="7" s="1"/>
  <c r="DI10" i="19" s="1"/>
  <c r="AB28" i="7"/>
  <c r="AB35" i="7" s="1"/>
  <c r="AJ28" i="7"/>
  <c r="AJ35" i="7" s="1"/>
  <c r="AR28" i="7"/>
  <c r="AR35" i="7" s="1"/>
  <c r="AZ28" i="7"/>
  <c r="AZ35" i="7" s="1"/>
  <c r="BH28" i="7"/>
  <c r="BH35" i="7" s="1"/>
  <c r="BP28" i="7"/>
  <c r="BP35" i="7" s="1"/>
  <c r="BX28" i="7"/>
  <c r="BX35" i="7" s="1"/>
  <c r="CF28" i="7"/>
  <c r="CF35" i="7" s="1"/>
  <c r="CN28" i="7"/>
  <c r="CN35" i="7" s="1"/>
  <c r="CN10" i="19" s="1"/>
  <c r="CN12" i="19" s="1"/>
  <c r="CN23" i="19" s="1"/>
  <c r="CN28" i="19" s="1"/>
  <c r="CN29" i="19" s="1"/>
  <c r="CV28" i="7"/>
  <c r="CV35" i="7" s="1"/>
  <c r="CV10" i="19" s="1"/>
  <c r="DD28" i="7"/>
  <c r="DD35" i="7" s="1"/>
  <c r="DD10" i="19" s="1"/>
  <c r="DL28" i="7"/>
  <c r="DL35" i="7" s="1"/>
  <c r="DL10" i="19" s="1"/>
  <c r="Q28" i="7"/>
  <c r="Q35" i="7" s="1"/>
  <c r="U28" i="7"/>
  <c r="U35" i="7" s="1"/>
  <c r="U10" i="19" s="1"/>
  <c r="U12" i="19" s="1"/>
  <c r="U23" i="19" s="1"/>
  <c r="U28" i="19" s="1"/>
  <c r="U29" i="19" s="1"/>
  <c r="AC28" i="7"/>
  <c r="AC35" i="7" s="1"/>
  <c r="AK28" i="7"/>
  <c r="AK35" i="7" s="1"/>
  <c r="AS28" i="7"/>
  <c r="AS35" i="7" s="1"/>
  <c r="BA28" i="7"/>
  <c r="BA35" i="7" s="1"/>
  <c r="BI28" i="7"/>
  <c r="BI35" i="7" s="1"/>
  <c r="BQ28" i="7"/>
  <c r="BQ35" i="7" s="1"/>
  <c r="BY28" i="7"/>
  <c r="BY35" i="7" s="1"/>
  <c r="CG28" i="7"/>
  <c r="CG35" i="7" s="1"/>
  <c r="CO28" i="7"/>
  <c r="CO35" i="7" s="1"/>
  <c r="CO10" i="19" s="1"/>
  <c r="CW28" i="7"/>
  <c r="CW35" i="7" s="1"/>
  <c r="CW10" i="19" s="1"/>
  <c r="DE28" i="7"/>
  <c r="DE35" i="7" s="1"/>
  <c r="DE10" i="19" s="1"/>
  <c r="DM28" i="7"/>
  <c r="DM35" i="7" s="1"/>
  <c r="DM10" i="19" s="1"/>
  <c r="R28" i="7"/>
  <c r="R35" i="7" s="1"/>
  <c r="V28" i="7"/>
  <c r="V35" i="7" s="1"/>
  <c r="V10" i="19" s="1"/>
  <c r="V12" i="19" s="1"/>
  <c r="V23" i="19" s="1"/>
  <c r="V28" i="19" s="1"/>
  <c r="V29" i="19" s="1"/>
  <c r="AD28" i="7"/>
  <c r="AD35" i="7" s="1"/>
  <c r="AL28" i="7"/>
  <c r="AL35" i="7" s="1"/>
  <c r="AT28" i="7"/>
  <c r="AT35" i="7" s="1"/>
  <c r="BB28" i="7"/>
  <c r="BB35" i="7" s="1"/>
  <c r="BJ28" i="7"/>
  <c r="BJ35" i="7" s="1"/>
  <c r="BR28" i="7"/>
  <c r="BR35" i="7" s="1"/>
  <c r="BZ28" i="7"/>
  <c r="BZ35" i="7" s="1"/>
  <c r="CH28" i="7"/>
  <c r="CH35" i="7" s="1"/>
  <c r="CP28" i="7"/>
  <c r="CP35" i="7" s="1"/>
  <c r="CP10" i="19" s="1"/>
  <c r="CX28" i="7"/>
  <c r="CX35" i="7" s="1"/>
  <c r="CX10" i="19" s="1"/>
  <c r="DF28" i="7"/>
  <c r="DF35" i="7" s="1"/>
  <c r="DF10" i="19" s="1"/>
  <c r="DN28" i="7"/>
  <c r="DN35" i="7" s="1"/>
  <c r="DN10" i="19" s="1"/>
  <c r="S28" i="7"/>
  <c r="S35" i="7" s="1"/>
  <c r="S10" i="19" s="1"/>
  <c r="S12" i="19" s="1"/>
  <c r="S23" i="19" s="1"/>
  <c r="S28" i="19" s="1"/>
  <c r="S29" i="19" s="1"/>
  <c r="W28" i="7"/>
  <c r="W35" i="7" s="1"/>
  <c r="AE28" i="7"/>
  <c r="AE35" i="7" s="1"/>
  <c r="AM28" i="7"/>
  <c r="AM35" i="7" s="1"/>
  <c r="AU28" i="7"/>
  <c r="AU35" i="7" s="1"/>
  <c r="BK28" i="7"/>
  <c r="BK35" i="7" s="1"/>
  <c r="CA28" i="7"/>
  <c r="CA35" i="7" s="1"/>
  <c r="CQ28" i="7"/>
  <c r="CQ35" i="7" s="1"/>
  <c r="CQ10" i="19" s="1"/>
  <c r="DG28" i="7"/>
  <c r="DG35" i="7" s="1"/>
  <c r="DG10" i="19" s="1"/>
  <c r="T28" i="7"/>
  <c r="T35" i="7" s="1"/>
  <c r="T10" i="19" s="1"/>
  <c r="T12" i="19" s="1"/>
  <c r="T23" i="19" s="1"/>
  <c r="T28" i="19" s="1"/>
  <c r="T29" i="19" s="1"/>
  <c r="AV28" i="7"/>
  <c r="AV35" i="7" s="1"/>
  <c r="BL28" i="7"/>
  <c r="BL35" i="7" s="1"/>
  <c r="CB28" i="7"/>
  <c r="CB35" i="7" s="1"/>
  <c r="CR28" i="7"/>
  <c r="CR35" i="7" s="1"/>
  <c r="CR10" i="19" s="1"/>
  <c r="DH28" i="7"/>
  <c r="DH35" i="7" s="1"/>
  <c r="DH10" i="19" s="1"/>
  <c r="O28" i="7"/>
  <c r="O35" i="7" s="1"/>
  <c r="AW28" i="7"/>
  <c r="AW35" i="7" s="1"/>
  <c r="BU28" i="7"/>
  <c r="BU35" i="7" s="1"/>
  <c r="CK28" i="7"/>
  <c r="CK35" i="7" s="1"/>
  <c r="DA28" i="7"/>
  <c r="DA35" i="7" s="1"/>
  <c r="DA10" i="19" s="1"/>
  <c r="DQ28" i="7"/>
  <c r="DQ35" i="7" s="1"/>
  <c r="DQ10" i="19" s="1"/>
  <c r="I35" i="7"/>
  <c r="I10" i="19" s="1"/>
  <c r="I12" i="19" s="1"/>
  <c r="I23" i="19" s="1"/>
  <c r="I28" i="19" s="1"/>
  <c r="I29" i="19" s="1"/>
  <c r="CO12" i="19"/>
  <c r="CO23" i="19" s="1"/>
  <c r="CO28" i="19" s="1"/>
  <c r="CO29" i="19" s="1"/>
  <c r="DC13" i="7"/>
  <c r="DB19" i="7"/>
  <c r="C28" i="19"/>
  <c r="C29" i="19" s="1"/>
  <c r="C24" i="19"/>
  <c r="DD7" i="7"/>
  <c r="DC18" i="7"/>
  <c r="R40" i="9"/>
  <c r="R39" i="9" s="1"/>
  <c r="S44" i="9"/>
  <c r="DB42" i="9"/>
  <c r="DM41" i="9"/>
  <c r="T37" i="7"/>
  <c r="J37" i="7"/>
  <c r="H37" i="7"/>
  <c r="G37" i="7"/>
  <c r="CO37" i="7"/>
  <c r="N35" i="7"/>
  <c r="N10" i="19" s="1"/>
  <c r="N12" i="19" s="1"/>
  <c r="N23" i="19" s="1"/>
  <c r="N28" i="19" s="1"/>
  <c r="N29" i="19" s="1"/>
  <c r="M35" i="7"/>
  <c r="M10" i="19" s="1"/>
  <c r="M12" i="19" s="1"/>
  <c r="M23" i="19" s="1"/>
  <c r="M28" i="19" s="1"/>
  <c r="M29" i="19" s="1"/>
  <c r="E35" i="7"/>
  <c r="E10" i="19" s="1"/>
  <c r="E12" i="19" s="1"/>
  <c r="E23" i="19" s="1"/>
  <c r="E28" i="19" s="1"/>
  <c r="E29" i="19" s="1"/>
  <c r="C37" i="7"/>
  <c r="F35" i="7"/>
  <c r="F10" i="19" s="1"/>
  <c r="F12" i="19" s="1"/>
  <c r="F23" i="19" s="1"/>
  <c r="F28" i="19" s="1"/>
  <c r="F29" i="19" s="1"/>
  <c r="D35" i="7"/>
  <c r="D10" i="19" s="1"/>
  <c r="D12" i="19" s="1"/>
  <c r="D23" i="19" s="1"/>
  <c r="D28" i="19" s="1"/>
  <c r="D29" i="19" s="1"/>
  <c r="CP24" i="7"/>
  <c r="CP9" i="19" s="1"/>
  <c r="CQ17" i="7"/>
  <c r="CR17" i="1"/>
  <c r="CR29" i="1" s="1"/>
  <c r="DD21" i="7"/>
  <c r="DE27" i="1"/>
  <c r="BV19" i="15"/>
  <c r="BX18" i="15"/>
  <c r="BY17" i="15"/>
  <c r="CN37" i="7" l="1"/>
  <c r="BK10" i="19"/>
  <c r="BK12" i="19" s="1"/>
  <c r="BK23" i="19" s="1"/>
  <c r="BK28" i="19" s="1"/>
  <c r="BK29" i="19" s="1"/>
  <c r="BK37" i="7"/>
  <c r="BK38" i="7" s="1"/>
  <c r="BP10" i="19"/>
  <c r="BP12" i="19" s="1"/>
  <c r="BP23" i="19" s="1"/>
  <c r="BP28" i="19" s="1"/>
  <c r="BP29" i="19" s="1"/>
  <c r="BP37" i="7"/>
  <c r="AU10" i="19"/>
  <c r="AU12" i="19" s="1"/>
  <c r="AU23" i="19" s="1"/>
  <c r="AU28" i="19" s="1"/>
  <c r="AU29" i="19" s="1"/>
  <c r="AU37" i="7"/>
  <c r="BY10" i="19"/>
  <c r="BY12" i="19" s="1"/>
  <c r="BY23" i="19" s="1"/>
  <c r="BY28" i="19" s="1"/>
  <c r="BY29" i="19" s="1"/>
  <c r="BY37" i="7"/>
  <c r="BH10" i="19"/>
  <c r="BH12" i="19" s="1"/>
  <c r="BH23" i="19" s="1"/>
  <c r="BH28" i="19" s="1"/>
  <c r="BH29" i="19" s="1"/>
  <c r="BH37" i="7"/>
  <c r="BT10" i="19"/>
  <c r="BT12" i="19" s="1"/>
  <c r="BT23" i="19" s="1"/>
  <c r="BT28" i="19" s="1"/>
  <c r="BT29" i="19" s="1"/>
  <c r="BT37" i="7"/>
  <c r="BW10" i="19"/>
  <c r="BW12" i="19" s="1"/>
  <c r="BW23" i="19" s="1"/>
  <c r="BW28" i="19" s="1"/>
  <c r="BW29" i="19" s="1"/>
  <c r="BW37" i="7"/>
  <c r="BW38" i="7" s="1"/>
  <c r="BQ10" i="19"/>
  <c r="BQ12" i="19" s="1"/>
  <c r="BQ23" i="19" s="1"/>
  <c r="BQ28" i="19" s="1"/>
  <c r="BQ29" i="19" s="1"/>
  <c r="BQ37" i="7"/>
  <c r="AZ10" i="19"/>
  <c r="AZ12" i="19" s="1"/>
  <c r="AZ23" i="19" s="1"/>
  <c r="AZ28" i="19" s="1"/>
  <c r="AZ29" i="19" s="1"/>
  <c r="AZ37" i="7"/>
  <c r="BD10" i="19"/>
  <c r="BD12" i="19" s="1"/>
  <c r="BD23" i="19" s="1"/>
  <c r="BD28" i="19" s="1"/>
  <c r="BD29" i="19" s="1"/>
  <c r="BD37" i="7"/>
  <c r="BC10" i="19"/>
  <c r="BC12" i="19" s="1"/>
  <c r="BC23" i="19" s="1"/>
  <c r="BC28" i="19" s="1"/>
  <c r="BC29" i="19" s="1"/>
  <c r="BC37" i="7"/>
  <c r="AP10" i="19"/>
  <c r="AP12" i="19" s="1"/>
  <c r="AP23" i="19" s="1"/>
  <c r="AP28" i="19" s="1"/>
  <c r="AP29" i="19" s="1"/>
  <c r="AP37" i="7"/>
  <c r="CK10" i="19"/>
  <c r="CK12" i="19" s="1"/>
  <c r="CK23" i="19" s="1"/>
  <c r="CK28" i="19" s="1"/>
  <c r="CK29" i="19" s="1"/>
  <c r="CK37" i="7"/>
  <c r="AE10" i="19"/>
  <c r="AE12" i="19" s="1"/>
  <c r="AE23" i="19" s="1"/>
  <c r="AE28" i="19" s="1"/>
  <c r="AE29" i="19" s="1"/>
  <c r="AE37" i="7"/>
  <c r="R10" i="19"/>
  <c r="R12" i="19" s="1"/>
  <c r="R23" i="19" s="1"/>
  <c r="R28" i="19" s="1"/>
  <c r="R29" i="19" s="1"/>
  <c r="R37" i="7"/>
  <c r="BI10" i="19"/>
  <c r="BI12" i="19" s="1"/>
  <c r="BI23" i="19" s="1"/>
  <c r="BI28" i="19" s="1"/>
  <c r="BI29" i="19" s="1"/>
  <c r="BI37" i="7"/>
  <c r="AR10" i="19"/>
  <c r="AR12" i="19" s="1"/>
  <c r="AR23" i="19" s="1"/>
  <c r="AR28" i="19" s="1"/>
  <c r="AR29" i="19" s="1"/>
  <c r="AR37" i="7"/>
  <c r="AO10" i="19"/>
  <c r="AO12" i="19" s="1"/>
  <c r="AO23" i="19" s="1"/>
  <c r="AO28" i="19" s="1"/>
  <c r="AO29" i="19" s="1"/>
  <c r="AO37" i="7"/>
  <c r="P10" i="19"/>
  <c r="P12" i="19" s="1"/>
  <c r="P23" i="19" s="1"/>
  <c r="P28" i="19" s="1"/>
  <c r="P29" i="19" s="1"/>
  <c r="P37" i="7"/>
  <c r="BG10" i="19"/>
  <c r="BG12" i="19" s="1"/>
  <c r="BG23" i="19" s="1"/>
  <c r="BG28" i="19" s="1"/>
  <c r="BG29" i="19" s="1"/>
  <c r="BG37" i="7"/>
  <c r="AH10" i="19"/>
  <c r="AH12" i="19" s="1"/>
  <c r="AH23" i="19" s="1"/>
  <c r="AH28" i="19" s="1"/>
  <c r="AH29" i="19" s="1"/>
  <c r="AH37" i="7"/>
  <c r="S37" i="7"/>
  <c r="BU10" i="19"/>
  <c r="BU12" i="19" s="1"/>
  <c r="BU23" i="19" s="1"/>
  <c r="BU28" i="19" s="1"/>
  <c r="BU29" i="19" s="1"/>
  <c r="BU37" i="7"/>
  <c r="W10" i="19"/>
  <c r="W12" i="19" s="1"/>
  <c r="W23" i="19" s="1"/>
  <c r="W28" i="19" s="1"/>
  <c r="W29" i="19" s="1"/>
  <c r="W37" i="7"/>
  <c r="BR10" i="19"/>
  <c r="BR12" i="19" s="1"/>
  <c r="BR23" i="19" s="1"/>
  <c r="BR28" i="19" s="1"/>
  <c r="BR29" i="19" s="1"/>
  <c r="BR37" i="7"/>
  <c r="BA10" i="19"/>
  <c r="BA12" i="19" s="1"/>
  <c r="BA23" i="19" s="1"/>
  <c r="BA28" i="19" s="1"/>
  <c r="BA29" i="19" s="1"/>
  <c r="BA37" i="7"/>
  <c r="AJ10" i="19"/>
  <c r="AJ12" i="19" s="1"/>
  <c r="AJ23" i="19" s="1"/>
  <c r="AJ28" i="19" s="1"/>
  <c r="AJ29" i="19" s="1"/>
  <c r="AJ37" i="7"/>
  <c r="AG10" i="19"/>
  <c r="AG12" i="19" s="1"/>
  <c r="AG23" i="19" s="1"/>
  <c r="AG28" i="19" s="1"/>
  <c r="AG29" i="19" s="1"/>
  <c r="AG37" i="7"/>
  <c r="AF10" i="19"/>
  <c r="AF12" i="19" s="1"/>
  <c r="AF23" i="19" s="1"/>
  <c r="AF28" i="19" s="1"/>
  <c r="AF29" i="19" s="1"/>
  <c r="AF37" i="7"/>
  <c r="AY10" i="19"/>
  <c r="AY12" i="19" s="1"/>
  <c r="AY23" i="19" s="1"/>
  <c r="AY28" i="19" s="1"/>
  <c r="AY29" i="19" s="1"/>
  <c r="AY37" i="7"/>
  <c r="CL10" i="19"/>
  <c r="CL12" i="19" s="1"/>
  <c r="CL23" i="19" s="1"/>
  <c r="CL28" i="19" s="1"/>
  <c r="CL29" i="19" s="1"/>
  <c r="CL37" i="7"/>
  <c r="Z10" i="19"/>
  <c r="Z12" i="19" s="1"/>
  <c r="Z23" i="19" s="1"/>
  <c r="Z28" i="19" s="1"/>
  <c r="Z29" i="19" s="1"/>
  <c r="Z37" i="7"/>
  <c r="CG10" i="19"/>
  <c r="CG12" i="19" s="1"/>
  <c r="CG23" i="19" s="1"/>
  <c r="CG28" i="19" s="1"/>
  <c r="CG29" i="19" s="1"/>
  <c r="CG37" i="7"/>
  <c r="AD10" i="19"/>
  <c r="AD12" i="19" s="1"/>
  <c r="AD23" i="19" s="1"/>
  <c r="AD28" i="19" s="1"/>
  <c r="AD29" i="19" s="1"/>
  <c r="AD37" i="7"/>
  <c r="AM10" i="19"/>
  <c r="AM12" i="19" s="1"/>
  <c r="AM23" i="19" s="1"/>
  <c r="AM28" i="19" s="1"/>
  <c r="AM29" i="19" s="1"/>
  <c r="AM37" i="7"/>
  <c r="BZ10" i="19"/>
  <c r="BZ12" i="19" s="1"/>
  <c r="BZ23" i="19" s="1"/>
  <c r="BZ28" i="19" s="1"/>
  <c r="BZ29" i="19" s="1"/>
  <c r="BZ37" i="7"/>
  <c r="AN10" i="19"/>
  <c r="AN12" i="19" s="1"/>
  <c r="AN23" i="19" s="1"/>
  <c r="AN28" i="19" s="1"/>
  <c r="AN29" i="19" s="1"/>
  <c r="AN37" i="7"/>
  <c r="AW10" i="19"/>
  <c r="AW12" i="19" s="1"/>
  <c r="AW23" i="19" s="1"/>
  <c r="AW28" i="19" s="1"/>
  <c r="AW29" i="19" s="1"/>
  <c r="AW37" i="7"/>
  <c r="BJ10" i="19"/>
  <c r="BJ12" i="19" s="1"/>
  <c r="BJ23" i="19" s="1"/>
  <c r="BJ28" i="19" s="1"/>
  <c r="BJ29" i="19" s="1"/>
  <c r="BJ37" i="7"/>
  <c r="AS10" i="19"/>
  <c r="AS12" i="19" s="1"/>
  <c r="AS23" i="19" s="1"/>
  <c r="AS28" i="19" s="1"/>
  <c r="AS29" i="19" s="1"/>
  <c r="AS37" i="7"/>
  <c r="AB10" i="19"/>
  <c r="AB12" i="19" s="1"/>
  <c r="AB23" i="19" s="1"/>
  <c r="AB28" i="19" s="1"/>
  <c r="AB29" i="19" s="1"/>
  <c r="AB37" i="7"/>
  <c r="X10" i="19"/>
  <c r="X12" i="19" s="1"/>
  <c r="X23" i="19" s="1"/>
  <c r="X28" i="19" s="1"/>
  <c r="X29" i="19" s="1"/>
  <c r="X37" i="7"/>
  <c r="AQ10" i="19"/>
  <c r="AQ12" i="19" s="1"/>
  <c r="AQ23" i="19" s="1"/>
  <c r="AQ28" i="19" s="1"/>
  <c r="AQ29" i="19" s="1"/>
  <c r="AQ37" i="7"/>
  <c r="CD10" i="19"/>
  <c r="CD12" i="19" s="1"/>
  <c r="CD23" i="19" s="1"/>
  <c r="CD28" i="19" s="1"/>
  <c r="CD29" i="19" s="1"/>
  <c r="CD37" i="7"/>
  <c r="CC10" i="19"/>
  <c r="CC12" i="19" s="1"/>
  <c r="CC23" i="19" s="1"/>
  <c r="CC28" i="19" s="1"/>
  <c r="CC29" i="19" s="1"/>
  <c r="CC37" i="7"/>
  <c r="CJ10" i="19"/>
  <c r="CJ12" i="19" s="1"/>
  <c r="CJ23" i="19" s="1"/>
  <c r="CJ28" i="19" s="1"/>
  <c r="CJ29" i="19" s="1"/>
  <c r="CJ37" i="7"/>
  <c r="CI10" i="19"/>
  <c r="CI12" i="19" s="1"/>
  <c r="CI23" i="19" s="1"/>
  <c r="CI28" i="19" s="1"/>
  <c r="CI29" i="19" s="1"/>
  <c r="CI37" i="7"/>
  <c r="CI38" i="7" s="1"/>
  <c r="CJ38" i="7" s="1"/>
  <c r="CK38" i="7" s="1"/>
  <c r="CL38" i="7" s="1"/>
  <c r="BF10" i="19"/>
  <c r="BF12" i="19" s="1"/>
  <c r="BF23" i="19" s="1"/>
  <c r="BF28" i="19" s="1"/>
  <c r="BF29" i="19" s="1"/>
  <c r="BF37" i="7"/>
  <c r="I37" i="7"/>
  <c r="CB10" i="19"/>
  <c r="CB12" i="19" s="1"/>
  <c r="CB23" i="19" s="1"/>
  <c r="CB28" i="19" s="1"/>
  <c r="CB29" i="19" s="1"/>
  <c r="CB37" i="7"/>
  <c r="Q10" i="19"/>
  <c r="Q12" i="19" s="1"/>
  <c r="Q23" i="19" s="1"/>
  <c r="Q28" i="19" s="1"/>
  <c r="Q29" i="19" s="1"/>
  <c r="Q37" i="7"/>
  <c r="BM10" i="19"/>
  <c r="BM12" i="19" s="1"/>
  <c r="BM23" i="19" s="1"/>
  <c r="BM28" i="19" s="1"/>
  <c r="BM29" i="19" s="1"/>
  <c r="BM37" i="7"/>
  <c r="BS10" i="19"/>
  <c r="BS12" i="19" s="1"/>
  <c r="BS23" i="19" s="1"/>
  <c r="BS28" i="19" s="1"/>
  <c r="BS29" i="19" s="1"/>
  <c r="BS37" i="7"/>
  <c r="AX10" i="19"/>
  <c r="AX12" i="19" s="1"/>
  <c r="AX23" i="19" s="1"/>
  <c r="AX28" i="19" s="1"/>
  <c r="AX29" i="19" s="1"/>
  <c r="AX37" i="7"/>
  <c r="BL10" i="19"/>
  <c r="BL12" i="19" s="1"/>
  <c r="BL23" i="19" s="1"/>
  <c r="BL28" i="19" s="1"/>
  <c r="BL29" i="19" s="1"/>
  <c r="BL37" i="7"/>
  <c r="CH10" i="19"/>
  <c r="CH12" i="19" s="1"/>
  <c r="CH23" i="19" s="1"/>
  <c r="CH28" i="19" s="1"/>
  <c r="CH29" i="19" s="1"/>
  <c r="CH37" i="7"/>
  <c r="BE10" i="19"/>
  <c r="BE12" i="19" s="1"/>
  <c r="BE23" i="19" s="1"/>
  <c r="BE28" i="19" s="1"/>
  <c r="BE29" i="19" s="1"/>
  <c r="BE37" i="7"/>
  <c r="BO10" i="19"/>
  <c r="BO12" i="19" s="1"/>
  <c r="BO23" i="19" s="1"/>
  <c r="BO28" i="19" s="1"/>
  <c r="BO29" i="19" s="1"/>
  <c r="BO37" i="7"/>
  <c r="CP12" i="19"/>
  <c r="CP23" i="19" s="1"/>
  <c r="CP28" i="19" s="1"/>
  <c r="CP29" i="19" s="1"/>
  <c r="AV10" i="19"/>
  <c r="AV12" i="19" s="1"/>
  <c r="AV23" i="19" s="1"/>
  <c r="AV28" i="19" s="1"/>
  <c r="AV29" i="19" s="1"/>
  <c r="AV37" i="7"/>
  <c r="V37" i="7"/>
  <c r="Y10" i="19"/>
  <c r="Y12" i="19" s="1"/>
  <c r="Y23" i="19" s="1"/>
  <c r="Y28" i="19" s="1"/>
  <c r="Y29" i="19" s="1"/>
  <c r="Y37" i="7"/>
  <c r="DD13" i="7"/>
  <c r="DC19" i="7"/>
  <c r="O10" i="19"/>
  <c r="O12" i="19" s="1"/>
  <c r="O23" i="19" s="1"/>
  <c r="O28" i="19" s="1"/>
  <c r="O29" i="19" s="1"/>
  <c r="O37" i="7"/>
  <c r="BB10" i="19"/>
  <c r="BB12" i="19" s="1"/>
  <c r="BB23" i="19" s="1"/>
  <c r="BB28" i="19" s="1"/>
  <c r="BB29" i="19" s="1"/>
  <c r="BB37" i="7"/>
  <c r="AK10" i="19"/>
  <c r="AK12" i="19" s="1"/>
  <c r="AK23" i="19" s="1"/>
  <c r="AK28" i="19" s="1"/>
  <c r="AK29" i="19" s="1"/>
  <c r="AK37" i="7"/>
  <c r="CF10" i="19"/>
  <c r="CF12" i="19" s="1"/>
  <c r="CF23" i="19" s="1"/>
  <c r="CF28" i="19" s="1"/>
  <c r="CF29" i="19" s="1"/>
  <c r="CF37" i="7"/>
  <c r="AI10" i="19"/>
  <c r="AI12" i="19" s="1"/>
  <c r="AI23" i="19" s="1"/>
  <c r="AI28" i="19" s="1"/>
  <c r="AI29" i="19" s="1"/>
  <c r="AI37" i="7"/>
  <c r="BV10" i="19"/>
  <c r="BV12" i="19" s="1"/>
  <c r="BV23" i="19" s="1"/>
  <c r="BV28" i="19" s="1"/>
  <c r="BV29" i="19" s="1"/>
  <c r="BV37" i="7"/>
  <c r="AL10" i="19"/>
  <c r="AL12" i="19" s="1"/>
  <c r="AL23" i="19" s="1"/>
  <c r="AL28" i="19" s="1"/>
  <c r="AL29" i="19" s="1"/>
  <c r="AL37" i="7"/>
  <c r="CE10" i="19"/>
  <c r="CE12" i="19" s="1"/>
  <c r="CE23" i="19" s="1"/>
  <c r="CE28" i="19" s="1"/>
  <c r="CE29" i="19" s="1"/>
  <c r="CE37" i="7"/>
  <c r="U37" i="7"/>
  <c r="CA10" i="19"/>
  <c r="CA12" i="19" s="1"/>
  <c r="CA23" i="19" s="1"/>
  <c r="CA28" i="19" s="1"/>
  <c r="CA29" i="19" s="1"/>
  <c r="CA37" i="7"/>
  <c r="AT10" i="19"/>
  <c r="AT12" i="19" s="1"/>
  <c r="AT23" i="19" s="1"/>
  <c r="AT28" i="19" s="1"/>
  <c r="AT29" i="19" s="1"/>
  <c r="AT37" i="7"/>
  <c r="AC10" i="19"/>
  <c r="AC12" i="19" s="1"/>
  <c r="AC23" i="19" s="1"/>
  <c r="AC28" i="19" s="1"/>
  <c r="AC29" i="19" s="1"/>
  <c r="AC37" i="7"/>
  <c r="BX10" i="19"/>
  <c r="BX12" i="19" s="1"/>
  <c r="BX23" i="19" s="1"/>
  <c r="BX28" i="19" s="1"/>
  <c r="BX29" i="19" s="1"/>
  <c r="BX37" i="7"/>
  <c r="CM10" i="19"/>
  <c r="CM12" i="19" s="1"/>
  <c r="CM23" i="19" s="1"/>
  <c r="CM28" i="19" s="1"/>
  <c r="CM29" i="19" s="1"/>
  <c r="CM37" i="7"/>
  <c r="AA10" i="19"/>
  <c r="AA12" i="19" s="1"/>
  <c r="AA23" i="19" s="1"/>
  <c r="AA28" i="19" s="1"/>
  <c r="AA29" i="19" s="1"/>
  <c r="AA37" i="7"/>
  <c r="BN10" i="19"/>
  <c r="BN12" i="19" s="1"/>
  <c r="BN23" i="19" s="1"/>
  <c r="BN28" i="19" s="1"/>
  <c r="BN29" i="19" s="1"/>
  <c r="BN37" i="7"/>
  <c r="D24" i="19"/>
  <c r="E24" i="19" s="1"/>
  <c r="F24" i="19" s="1"/>
  <c r="G24" i="19" s="1"/>
  <c r="H24" i="19" s="1"/>
  <c r="I24" i="19" s="1"/>
  <c r="J24" i="19" s="1"/>
  <c r="K24" i="19" s="1"/>
  <c r="L24" i="19" s="1"/>
  <c r="M24" i="19" s="1"/>
  <c r="N24" i="19" s="1"/>
  <c r="DE7" i="7"/>
  <c r="DD18" i="7"/>
  <c r="DC42" i="9"/>
  <c r="DN41" i="9"/>
  <c r="S40" i="9"/>
  <c r="S39" i="9" s="1"/>
  <c r="T44" i="9"/>
  <c r="D37" i="7"/>
  <c r="F37" i="7"/>
  <c r="E37" i="7"/>
  <c r="M37" i="7"/>
  <c r="N37" i="7"/>
  <c r="L37" i="7"/>
  <c r="K37" i="7"/>
  <c r="CP37" i="7"/>
  <c r="C38" i="7"/>
  <c r="CQ24" i="7"/>
  <c r="CQ9" i="19" s="1"/>
  <c r="CQ12" i="19" s="1"/>
  <c r="CQ23" i="19" s="1"/>
  <c r="CQ28" i="19" s="1"/>
  <c r="CQ29" i="19" s="1"/>
  <c r="DE21" i="7"/>
  <c r="DF27" i="1"/>
  <c r="CS17" i="1"/>
  <c r="BZ17" i="15"/>
  <c r="BY18" i="15"/>
  <c r="BW19" i="15"/>
  <c r="C30" i="1"/>
  <c r="D30" i="1" s="1"/>
  <c r="E30" i="1" s="1"/>
  <c r="F30" i="1" s="1"/>
  <c r="G30" i="1" s="1"/>
  <c r="H30" i="1" s="1"/>
  <c r="I30" i="1" s="1"/>
  <c r="J30" i="1" s="1"/>
  <c r="K30" i="1" s="1"/>
  <c r="L30" i="1" s="1"/>
  <c r="M24" i="1"/>
  <c r="BX38" i="7" l="1"/>
  <c r="CM38" i="7"/>
  <c r="CN38" i="7" s="1"/>
  <c r="CO38" i="7" s="1"/>
  <c r="CP38" i="7" s="1"/>
  <c r="BY38" i="7"/>
  <c r="BZ38" i="7" s="1"/>
  <c r="CA38" i="7" s="1"/>
  <c r="CB38" i="7" s="1"/>
  <c r="CC38" i="7" s="1"/>
  <c r="CD38" i="7" s="1"/>
  <c r="CE38" i="7" s="1"/>
  <c r="CF38" i="7" s="1"/>
  <c r="CG38" i="7" s="1"/>
  <c r="CH38" i="7" s="1"/>
  <c r="H38" i="19" s="1"/>
  <c r="B31" i="19"/>
  <c r="O24" i="19"/>
  <c r="P24" i="19" s="1"/>
  <c r="Q24" i="19" s="1"/>
  <c r="R24" i="19" s="1"/>
  <c r="S24" i="19" s="1"/>
  <c r="T24" i="19" s="1"/>
  <c r="U24" i="19" s="1"/>
  <c r="V24" i="19" s="1"/>
  <c r="W24" i="19" s="1"/>
  <c r="X24" i="19" s="1"/>
  <c r="Y24" i="19" s="1"/>
  <c r="Z24" i="19" s="1"/>
  <c r="AA24" i="19" s="1"/>
  <c r="AB24" i="19" s="1"/>
  <c r="AC24" i="19" s="1"/>
  <c r="AD24" i="19" s="1"/>
  <c r="AE24" i="19" s="1"/>
  <c r="AF24" i="19" s="1"/>
  <c r="AG24" i="19" s="1"/>
  <c r="AH24" i="19" s="1"/>
  <c r="AI24" i="19" s="1"/>
  <c r="AJ24" i="19" s="1"/>
  <c r="AK24" i="19" s="1"/>
  <c r="AL24" i="19" s="1"/>
  <c r="AM24" i="19" s="1"/>
  <c r="AN24" i="19" s="1"/>
  <c r="AO24" i="19" s="1"/>
  <c r="AP24" i="19" s="1"/>
  <c r="AQ24" i="19" s="1"/>
  <c r="AR24" i="19" s="1"/>
  <c r="AS24" i="19" s="1"/>
  <c r="AT24" i="19" s="1"/>
  <c r="AU24" i="19" s="1"/>
  <c r="AV24" i="19" s="1"/>
  <c r="AW24" i="19" s="1"/>
  <c r="AX24" i="19" s="1"/>
  <c r="AY24" i="19" s="1"/>
  <c r="AZ24" i="19" s="1"/>
  <c r="BA24" i="19" s="1"/>
  <c r="BB24" i="19" s="1"/>
  <c r="BC24" i="19" s="1"/>
  <c r="BD24" i="19" s="1"/>
  <c r="BE24" i="19" s="1"/>
  <c r="BF24" i="19" s="1"/>
  <c r="BG24" i="19" s="1"/>
  <c r="BH24" i="19" s="1"/>
  <c r="BI24" i="19" s="1"/>
  <c r="BJ24" i="19" s="1"/>
  <c r="BK24" i="19" s="1"/>
  <c r="BL24" i="19" s="1"/>
  <c r="BM24" i="19" s="1"/>
  <c r="BN24" i="19" s="1"/>
  <c r="BO24" i="19" s="1"/>
  <c r="BP24" i="19" s="1"/>
  <c r="BQ24" i="19" s="1"/>
  <c r="BR24" i="19" s="1"/>
  <c r="BS24" i="19" s="1"/>
  <c r="BT24" i="19" s="1"/>
  <c r="BU24" i="19" s="1"/>
  <c r="BV24" i="19" s="1"/>
  <c r="BW24" i="19" s="1"/>
  <c r="BX24" i="19" s="1"/>
  <c r="BY24" i="19" s="1"/>
  <c r="BZ24" i="19" s="1"/>
  <c r="CA24" i="19" s="1"/>
  <c r="CB24" i="19" s="1"/>
  <c r="CC24" i="19" s="1"/>
  <c r="CD24" i="19" s="1"/>
  <c r="CE24" i="19" s="1"/>
  <c r="CF24" i="19" s="1"/>
  <c r="CG24" i="19" s="1"/>
  <c r="CH24" i="19" s="1"/>
  <c r="CI24" i="19" s="1"/>
  <c r="CJ24" i="19" s="1"/>
  <c r="CK24" i="19" s="1"/>
  <c r="CL24" i="19" s="1"/>
  <c r="CM24" i="19" s="1"/>
  <c r="CN24" i="19" s="1"/>
  <c r="CO24" i="19" s="1"/>
  <c r="CP24" i="19" s="1"/>
  <c r="CQ24" i="19" s="1"/>
  <c r="BL38" i="7"/>
  <c r="BM38" i="7" s="1"/>
  <c r="BN38" i="7"/>
  <c r="BO38" i="7" s="1"/>
  <c r="BP38" i="7" s="1"/>
  <c r="BQ38" i="7" s="1"/>
  <c r="BR38" i="7" s="1"/>
  <c r="BS38" i="7" s="1"/>
  <c r="BT38" i="7" s="1"/>
  <c r="BU38" i="7" s="1"/>
  <c r="BV38" i="7" s="1"/>
  <c r="G38" i="19" s="1"/>
  <c r="DE13" i="7"/>
  <c r="DD19" i="7"/>
  <c r="DF7" i="7"/>
  <c r="DE18" i="7"/>
  <c r="T40" i="9"/>
  <c r="T39" i="9" s="1"/>
  <c r="U44" i="9"/>
  <c r="DO41" i="9"/>
  <c r="DD42" i="9"/>
  <c r="D38" i="7"/>
  <c r="E38" i="7" s="1"/>
  <c r="F38" i="7" s="1"/>
  <c r="G38" i="7" s="1"/>
  <c r="H38" i="7" s="1"/>
  <c r="I38" i="7" s="1"/>
  <c r="J38" i="7" s="1"/>
  <c r="CQ37" i="7"/>
  <c r="CR17" i="7"/>
  <c r="CR24" i="7" s="1"/>
  <c r="CR9" i="19" s="1"/>
  <c r="CR12" i="19" s="1"/>
  <c r="CR23" i="19" s="1"/>
  <c r="CR28" i="19" s="1"/>
  <c r="CR29" i="19" s="1"/>
  <c r="DG27" i="1"/>
  <c r="DF21" i="7"/>
  <c r="CT17" i="1"/>
  <c r="CT29" i="1" s="1"/>
  <c r="CS17" i="7"/>
  <c r="M29" i="1"/>
  <c r="Q24" i="1"/>
  <c r="BX19" i="15"/>
  <c r="BZ18" i="15"/>
  <c r="CA17" i="15"/>
  <c r="BH29" i="1"/>
  <c r="DF13" i="7" l="1"/>
  <c r="DE19" i="7"/>
  <c r="CR24" i="19"/>
  <c r="DG7" i="7"/>
  <c r="DF18" i="7"/>
  <c r="DE42" i="9"/>
  <c r="DP41" i="9"/>
  <c r="V44" i="9"/>
  <c r="U40" i="9"/>
  <c r="U39" i="9" s="1"/>
  <c r="CQ38" i="7"/>
  <c r="CR37" i="7"/>
  <c r="DH27" i="1"/>
  <c r="CU17" i="1"/>
  <c r="CU29" i="1" s="1"/>
  <c r="M30" i="1"/>
  <c r="N30" i="1" s="1"/>
  <c r="DG21" i="7"/>
  <c r="CT17" i="7"/>
  <c r="CS24" i="7"/>
  <c r="CS9" i="19" s="1"/>
  <c r="CS12" i="19" s="1"/>
  <c r="CS23" i="19" s="1"/>
  <c r="CS28" i="19" s="1"/>
  <c r="CS29" i="19" s="1"/>
  <c r="U24" i="1"/>
  <c r="Q29" i="1"/>
  <c r="CA18" i="15"/>
  <c r="CB17" i="15"/>
  <c r="BY19" i="15"/>
  <c r="DG13" i="7" l="1"/>
  <c r="DF19" i="7"/>
  <c r="CS24" i="19"/>
  <c r="DH7" i="7"/>
  <c r="DG18" i="7"/>
  <c r="W44" i="9"/>
  <c r="V40" i="9"/>
  <c r="V39" i="9" s="1"/>
  <c r="DQ41" i="9"/>
  <c r="DF42" i="9"/>
  <c r="CR38" i="7"/>
  <c r="B37" i="19"/>
  <c r="CS37" i="7"/>
  <c r="CU17" i="7"/>
  <c r="CT24" i="7"/>
  <c r="CT9" i="19" s="1"/>
  <c r="CT12" i="19" s="1"/>
  <c r="CT23" i="19" s="1"/>
  <c r="CT28" i="19" s="1"/>
  <c r="CT29" i="19" s="1"/>
  <c r="DI27" i="1"/>
  <c r="CU30" i="1"/>
  <c r="CV17" i="1"/>
  <c r="CV29" i="1" s="1"/>
  <c r="DH21" i="7"/>
  <c r="Q30" i="1"/>
  <c r="R30" i="1" s="1"/>
  <c r="S30" i="1" s="1"/>
  <c r="T30" i="1" s="1"/>
  <c r="Y24" i="1"/>
  <c r="U29" i="1"/>
  <c r="BZ19" i="15"/>
  <c r="CC17" i="15"/>
  <c r="CB18" i="15"/>
  <c r="DH13" i="7" l="1"/>
  <c r="DG19" i="7"/>
  <c r="CT24" i="19"/>
  <c r="DI7" i="7"/>
  <c r="DH18" i="7"/>
  <c r="DG42" i="9"/>
  <c r="DR41" i="9"/>
  <c r="X44" i="9"/>
  <c r="W40" i="9"/>
  <c r="W39" i="9" s="1"/>
  <c r="CS38" i="7"/>
  <c r="CT37" i="7"/>
  <c r="DI21" i="7"/>
  <c r="CW17" i="1"/>
  <c r="CV30" i="1"/>
  <c r="CU24" i="7"/>
  <c r="CU9" i="19" s="1"/>
  <c r="CU12" i="19" s="1"/>
  <c r="CU23" i="19" s="1"/>
  <c r="CU28" i="19" s="1"/>
  <c r="CU29" i="19" s="1"/>
  <c r="DJ27" i="1"/>
  <c r="U30" i="1"/>
  <c r="V30" i="1" s="1"/>
  <c r="W30" i="1" s="1"/>
  <c r="X30" i="1" s="1"/>
  <c r="AC24" i="1"/>
  <c r="Y29" i="1"/>
  <c r="CA19" i="15"/>
  <c r="CD17" i="15"/>
  <c r="CC18" i="15"/>
  <c r="DI13" i="7" l="1"/>
  <c r="DH19" i="7"/>
  <c r="CU24" i="19"/>
  <c r="DJ7" i="7"/>
  <c r="DI18" i="7"/>
  <c r="Y44" i="9"/>
  <c r="X40" i="9"/>
  <c r="X39" i="9" s="1"/>
  <c r="DH42" i="9"/>
  <c r="CT38" i="7"/>
  <c r="I38" i="19" s="1"/>
  <c r="CU37" i="7"/>
  <c r="DJ21" i="7"/>
  <c r="CX17" i="1"/>
  <c r="CX29" i="1" s="1"/>
  <c r="CV17" i="7"/>
  <c r="DK27" i="1"/>
  <c r="Y30" i="1"/>
  <c r="Z30" i="1" s="1"/>
  <c r="AG24" i="1"/>
  <c r="AC29" i="1"/>
  <c r="CB19" i="15"/>
  <c r="CE17" i="15"/>
  <c r="CD18" i="15"/>
  <c r="DJ13" i="7" l="1"/>
  <c r="DI19" i="7"/>
  <c r="DK7" i="7"/>
  <c r="DJ18" i="7"/>
  <c r="C37" i="19"/>
  <c r="DI42" i="9"/>
  <c r="Z44" i="9"/>
  <c r="Y40" i="9"/>
  <c r="Y39" i="9" s="1"/>
  <c r="CU38" i="7"/>
  <c r="CV24" i="7"/>
  <c r="CV9" i="19" s="1"/>
  <c r="CV12" i="19" s="1"/>
  <c r="CV23" i="19" s="1"/>
  <c r="CV28" i="19" s="1"/>
  <c r="CV29" i="19" s="1"/>
  <c r="DL27" i="1"/>
  <c r="DK21" i="7"/>
  <c r="CX17" i="7"/>
  <c r="CW17" i="7"/>
  <c r="CY17" i="1"/>
  <c r="CY29" i="1" s="1"/>
  <c r="AC30" i="1"/>
  <c r="AD30" i="1" s="1"/>
  <c r="AE30" i="1" s="1"/>
  <c r="AF30" i="1" s="1"/>
  <c r="AK24" i="1"/>
  <c r="AG29" i="1"/>
  <c r="CF17" i="15"/>
  <c r="CE18" i="15"/>
  <c r="CC19" i="15"/>
  <c r="DK13" i="7" l="1"/>
  <c r="DJ19" i="7"/>
  <c r="CV24" i="19"/>
  <c r="DL7" i="7"/>
  <c r="DK18" i="7"/>
  <c r="AA44" i="9"/>
  <c r="Z40" i="9"/>
  <c r="DJ42" i="9"/>
  <c r="CV37" i="7"/>
  <c r="CV38" i="7" s="1"/>
  <c r="CW24" i="7"/>
  <c r="CW9" i="19" s="1"/>
  <c r="CW12" i="19" s="1"/>
  <c r="CW23" i="19" s="1"/>
  <c r="CW28" i="19" s="1"/>
  <c r="CW29" i="19" s="1"/>
  <c r="CZ17" i="1"/>
  <c r="CZ29" i="1" s="1"/>
  <c r="DL21" i="7"/>
  <c r="DM27" i="1"/>
  <c r="AG30" i="1"/>
  <c r="AH30" i="1" s="1"/>
  <c r="AI30" i="1" s="1"/>
  <c r="AJ30" i="1" s="1"/>
  <c r="CX24" i="7"/>
  <c r="CX9" i="19" s="1"/>
  <c r="CX12" i="19" s="1"/>
  <c r="CX23" i="19" s="1"/>
  <c r="CX28" i="19" s="1"/>
  <c r="CX29" i="19" s="1"/>
  <c r="AO24" i="1"/>
  <c r="AK29" i="1"/>
  <c r="CD19" i="15"/>
  <c r="CF18" i="15"/>
  <c r="CG17" i="15"/>
  <c r="DL13" i="7" l="1"/>
  <c r="DK19" i="7"/>
  <c r="CW24" i="19"/>
  <c r="CX24" i="19" s="1"/>
  <c r="DM7" i="7"/>
  <c r="DL18" i="7"/>
  <c r="DK42" i="9"/>
  <c r="Z39" i="9"/>
  <c r="AB44" i="9"/>
  <c r="AA40" i="9"/>
  <c r="AA39" i="9" s="1"/>
  <c r="CW37" i="7"/>
  <c r="CX37" i="7"/>
  <c r="DN27" i="1"/>
  <c r="DM21" i="7"/>
  <c r="DA17" i="1"/>
  <c r="CZ17" i="7"/>
  <c r="CY17" i="7"/>
  <c r="CY24" i="7" s="1"/>
  <c r="CY9" i="19" s="1"/>
  <c r="CY12" i="19" s="1"/>
  <c r="CY23" i="19" s="1"/>
  <c r="CY28" i="19" s="1"/>
  <c r="CY29" i="19" s="1"/>
  <c r="AK30" i="1"/>
  <c r="AL30" i="1" s="1"/>
  <c r="AS24" i="1"/>
  <c r="AO29" i="1"/>
  <c r="CH17" i="15"/>
  <c r="CG18" i="15"/>
  <c r="CE19" i="15"/>
  <c r="DM13" i="7" l="1"/>
  <c r="DL19" i="7"/>
  <c r="CY24" i="19"/>
  <c r="DN7" i="7"/>
  <c r="DM18" i="7"/>
  <c r="D37" i="19"/>
  <c r="AC44" i="9"/>
  <c r="AB40" i="9"/>
  <c r="AB39" i="9" s="1"/>
  <c r="Z37" i="9"/>
  <c r="DL42" i="9"/>
  <c r="CY37" i="7"/>
  <c r="CW38" i="7"/>
  <c r="CX38" i="7" s="1"/>
  <c r="DO27" i="1"/>
  <c r="DA17" i="7"/>
  <c r="CZ24" i="7"/>
  <c r="CZ9" i="19" s="1"/>
  <c r="CZ12" i="19" s="1"/>
  <c r="CZ23" i="19" s="1"/>
  <c r="CZ28" i="19" s="1"/>
  <c r="CZ29" i="19" s="1"/>
  <c r="DB17" i="1"/>
  <c r="DB29" i="1" s="1"/>
  <c r="DN21" i="7"/>
  <c r="AO30" i="1"/>
  <c r="AP30" i="1" s="1"/>
  <c r="AQ30" i="1" s="1"/>
  <c r="AR30" i="1" s="1"/>
  <c r="AW24" i="1"/>
  <c r="AS29" i="1"/>
  <c r="CF19" i="15"/>
  <c r="CH18" i="15"/>
  <c r="CI17" i="15"/>
  <c r="K38" i="7"/>
  <c r="DN13" i="7" l="1"/>
  <c r="DM19" i="7"/>
  <c r="CZ24" i="19"/>
  <c r="DO7" i="7"/>
  <c r="DN18" i="7"/>
  <c r="DM42" i="9"/>
  <c r="AD44" i="9"/>
  <c r="AC40" i="9"/>
  <c r="AC39" i="9" s="1"/>
  <c r="CY38" i="7"/>
  <c r="CZ37" i="7"/>
  <c r="DP27" i="1"/>
  <c r="DB17" i="7"/>
  <c r="DA24" i="7"/>
  <c r="DA9" i="19" s="1"/>
  <c r="DA12" i="19" s="1"/>
  <c r="DA23" i="19" s="1"/>
  <c r="DA28" i="19" s="1"/>
  <c r="DA29" i="19" s="1"/>
  <c r="DO21" i="7"/>
  <c r="DC17" i="1"/>
  <c r="DC29" i="1" s="1"/>
  <c r="AS30" i="1"/>
  <c r="AT30" i="1" s="1"/>
  <c r="AU30" i="1" s="1"/>
  <c r="AV30" i="1" s="1"/>
  <c r="BA24" i="1"/>
  <c r="AW29" i="1"/>
  <c r="CI18" i="15"/>
  <c r="CJ17" i="15"/>
  <c r="CG19" i="15"/>
  <c r="L38" i="7"/>
  <c r="DO13" i="7" l="1"/>
  <c r="DN19" i="7"/>
  <c r="DA24" i="19"/>
  <c r="DP7" i="7"/>
  <c r="DO18" i="7"/>
  <c r="AE44" i="9"/>
  <c r="AD40" i="9"/>
  <c r="AD39" i="9" s="1"/>
  <c r="DN42" i="9"/>
  <c r="CZ38" i="7"/>
  <c r="DA37" i="7"/>
  <c r="DQ27" i="1"/>
  <c r="DD17" i="1"/>
  <c r="DD29" i="1" s="1"/>
  <c r="DP21" i="7"/>
  <c r="DB24" i="7"/>
  <c r="DB9" i="19" s="1"/>
  <c r="DB12" i="19" s="1"/>
  <c r="DB23" i="19" s="1"/>
  <c r="DB28" i="19" s="1"/>
  <c r="DB29" i="19" s="1"/>
  <c r="AW30" i="1"/>
  <c r="AX30" i="1" s="1"/>
  <c r="BE24" i="1"/>
  <c r="BA29" i="1"/>
  <c r="CH19" i="15"/>
  <c r="CJ18" i="15"/>
  <c r="CK17" i="15"/>
  <c r="M38" i="7"/>
  <c r="DP13" i="7" l="1"/>
  <c r="DO19" i="7"/>
  <c r="DB24" i="19"/>
  <c r="DQ7" i="7"/>
  <c r="DP18" i="7"/>
  <c r="E37" i="19"/>
  <c r="DO42" i="9"/>
  <c r="AF44" i="9"/>
  <c r="AE40" i="9"/>
  <c r="AE39" i="9" s="1"/>
  <c r="DA38" i="7"/>
  <c r="DB37" i="7"/>
  <c r="DD17" i="7"/>
  <c r="DR21" i="7"/>
  <c r="DQ21" i="7"/>
  <c r="DR27" i="1"/>
  <c r="DC17" i="7"/>
  <c r="DE17" i="1"/>
  <c r="BA30" i="1"/>
  <c r="BB30" i="1" s="1"/>
  <c r="BC30" i="1" s="1"/>
  <c r="BD30" i="1" s="1"/>
  <c r="BI24" i="1"/>
  <c r="BE29" i="1"/>
  <c r="CL17" i="15"/>
  <c r="CK18" i="15"/>
  <c r="CI19" i="15"/>
  <c r="N38" i="7"/>
  <c r="B38" i="19" s="1"/>
  <c r="B40" i="19" s="1"/>
  <c r="B45" i="19" s="1"/>
  <c r="B49" i="19" s="1"/>
  <c r="B50" i="19" s="1"/>
  <c r="DQ13" i="7" l="1"/>
  <c r="DP19" i="7"/>
  <c r="DR7" i="7"/>
  <c r="DR18" i="7" s="1"/>
  <c r="DQ18" i="7"/>
  <c r="AG44" i="9"/>
  <c r="AF40" i="9"/>
  <c r="AF39" i="9" s="1"/>
  <c r="DP42" i="9"/>
  <c r="DB38" i="7"/>
  <c r="DC24" i="7"/>
  <c r="DC9" i="19" s="1"/>
  <c r="DC12" i="19" s="1"/>
  <c r="DC23" i="19" s="1"/>
  <c r="DC28" i="19" s="1"/>
  <c r="DC29" i="19" s="1"/>
  <c r="DE17" i="7"/>
  <c r="DD24" i="7"/>
  <c r="DD9" i="19" s="1"/>
  <c r="DD12" i="19" s="1"/>
  <c r="DD23" i="19" s="1"/>
  <c r="DD28" i="19" s="1"/>
  <c r="DD29" i="19" s="1"/>
  <c r="DF17" i="1"/>
  <c r="DF29" i="1" s="1"/>
  <c r="BE30" i="1"/>
  <c r="BF30" i="1" s="1"/>
  <c r="BG30" i="1" s="1"/>
  <c r="BH30" i="1" s="1"/>
  <c r="BM24" i="1"/>
  <c r="BI29" i="1"/>
  <c r="CJ19" i="15"/>
  <c r="CM17" i="15"/>
  <c r="CL18" i="15"/>
  <c r="O38" i="7"/>
  <c r="DR13" i="7" l="1"/>
  <c r="DR19" i="7" s="1"/>
  <c r="DQ19" i="7"/>
  <c r="DC24" i="19"/>
  <c r="DD24" i="19" s="1"/>
  <c r="DQ42" i="9"/>
  <c r="AH44" i="9"/>
  <c r="AG40" i="9"/>
  <c r="AG39" i="9" s="1"/>
  <c r="DD37" i="7"/>
  <c r="DC37" i="7"/>
  <c r="DG17" i="1"/>
  <c r="DG29" i="1" s="1"/>
  <c r="DF17" i="7"/>
  <c r="DE24" i="7"/>
  <c r="DE9" i="19" s="1"/>
  <c r="DE12" i="19" s="1"/>
  <c r="DE23" i="19" s="1"/>
  <c r="DE28" i="19" s="1"/>
  <c r="DE29" i="19" s="1"/>
  <c r="BI30" i="1"/>
  <c r="BJ30" i="1" s="1"/>
  <c r="BQ24" i="1"/>
  <c r="BM29" i="1"/>
  <c r="CN17" i="15"/>
  <c r="CM18" i="15"/>
  <c r="CK19" i="15"/>
  <c r="P38" i="7"/>
  <c r="DE24" i="19" l="1"/>
  <c r="F37" i="19"/>
  <c r="AI44" i="9"/>
  <c r="AH40" i="9"/>
  <c r="AH39" i="9" s="1"/>
  <c r="DR42" i="9"/>
  <c r="DE37" i="7"/>
  <c r="DC38" i="7"/>
  <c r="DD38" i="7" s="1"/>
  <c r="DG30" i="1"/>
  <c r="DH17" i="1"/>
  <c r="DH29" i="1" s="1"/>
  <c r="DG17" i="7"/>
  <c r="DF24" i="7"/>
  <c r="DF9" i="19" s="1"/>
  <c r="DF12" i="19" s="1"/>
  <c r="DF23" i="19" s="1"/>
  <c r="DF28" i="19" s="1"/>
  <c r="DF29" i="19" s="1"/>
  <c r="BM30" i="1"/>
  <c r="BU24" i="1"/>
  <c r="BQ29" i="1"/>
  <c r="CL19" i="15"/>
  <c r="CO17" i="15"/>
  <c r="CN18" i="15"/>
  <c r="Q38" i="7"/>
  <c r="DF24" i="19" l="1"/>
  <c r="AJ44" i="9"/>
  <c r="AI40" i="9"/>
  <c r="AI39" i="9" s="1"/>
  <c r="DE38" i="7"/>
  <c r="DF37" i="7"/>
  <c r="DH17" i="7"/>
  <c r="DI17" i="1"/>
  <c r="DG24" i="7"/>
  <c r="DG9" i="19" s="1"/>
  <c r="DG12" i="19" s="1"/>
  <c r="DG23" i="19" s="1"/>
  <c r="DG28" i="19" s="1"/>
  <c r="DG29" i="19" s="1"/>
  <c r="BN30" i="1"/>
  <c r="BU29" i="1"/>
  <c r="BY24" i="1"/>
  <c r="CP17" i="15"/>
  <c r="CO18" i="15"/>
  <c r="CM19" i="15"/>
  <c r="R38" i="7"/>
  <c r="DG24" i="19" l="1"/>
  <c r="DF38" i="7"/>
  <c r="J38" i="19" s="1"/>
  <c r="AK44" i="9"/>
  <c r="AJ40" i="9"/>
  <c r="AJ39" i="9" s="1"/>
  <c r="DG37" i="7"/>
  <c r="DG38" i="7" s="1"/>
  <c r="DH24" i="7"/>
  <c r="DH9" i="19" s="1"/>
  <c r="DH12" i="19" s="1"/>
  <c r="DH23" i="19" s="1"/>
  <c r="DH28" i="19" s="1"/>
  <c r="DH29" i="19" s="1"/>
  <c r="DJ17" i="1"/>
  <c r="DJ29" i="1" s="1"/>
  <c r="BO30" i="1"/>
  <c r="BY29" i="1"/>
  <c r="CC24" i="1"/>
  <c r="CN19" i="15"/>
  <c r="CQ17" i="15"/>
  <c r="CP18" i="15"/>
  <c r="S38" i="7"/>
  <c r="DH24" i="19" l="1"/>
  <c r="AL44" i="9"/>
  <c r="AK40" i="9"/>
  <c r="AK39" i="9" s="1"/>
  <c r="DH37" i="7"/>
  <c r="DJ17" i="7"/>
  <c r="DK17" i="1"/>
  <c r="DK29" i="1" s="1"/>
  <c r="DI17" i="7"/>
  <c r="BY30" i="1"/>
  <c r="BZ30" i="1" s="1"/>
  <c r="CA30" i="1" s="1"/>
  <c r="CB30" i="1" s="1"/>
  <c r="BP30" i="1"/>
  <c r="BQ30" i="1" s="1"/>
  <c r="BR30" i="1" s="1"/>
  <c r="BS30" i="1" s="1"/>
  <c r="BT30" i="1" s="1"/>
  <c r="BU30" i="1" s="1"/>
  <c r="BV30" i="1" s="1"/>
  <c r="CC29" i="1"/>
  <c r="CG24" i="1"/>
  <c r="CR17" i="15"/>
  <c r="CQ18" i="15"/>
  <c r="CO19" i="15"/>
  <c r="T38" i="7"/>
  <c r="G37" i="19" l="1"/>
  <c r="G40" i="19" s="1"/>
  <c r="G45" i="19" s="1"/>
  <c r="AM44" i="9"/>
  <c r="AL40" i="9"/>
  <c r="AL39" i="9" s="1"/>
  <c r="DH38" i="7"/>
  <c r="DL17" i="1"/>
  <c r="DL29" i="1" s="1"/>
  <c r="DJ24" i="7"/>
  <c r="DJ9" i="19" s="1"/>
  <c r="DJ12" i="19" s="1"/>
  <c r="DJ23" i="19" s="1"/>
  <c r="DJ28" i="19" s="1"/>
  <c r="DJ29" i="19" s="1"/>
  <c r="DI24" i="7"/>
  <c r="DI9" i="19" s="1"/>
  <c r="DI12" i="19" s="1"/>
  <c r="DI23" i="19" s="1"/>
  <c r="DI28" i="19" s="1"/>
  <c r="DI29" i="19" s="1"/>
  <c r="CC30" i="1"/>
  <c r="CD30" i="1" s="1"/>
  <c r="CE30" i="1" s="1"/>
  <c r="CF30" i="1" s="1"/>
  <c r="CG29" i="1"/>
  <c r="CK24" i="1"/>
  <c r="CP19" i="15"/>
  <c r="CR18" i="15"/>
  <c r="CS17" i="15"/>
  <c r="U38" i="7"/>
  <c r="DI24" i="19" l="1"/>
  <c r="DJ24" i="19" s="1"/>
  <c r="AN44" i="9"/>
  <c r="AM40" i="9"/>
  <c r="AM39" i="9" s="1"/>
  <c r="DI37" i="7"/>
  <c r="DJ37" i="7"/>
  <c r="DM17" i="1"/>
  <c r="DL17" i="7"/>
  <c r="DK17" i="7"/>
  <c r="CG30" i="1"/>
  <c r="CH30" i="1" s="1"/>
  <c r="CO24" i="1"/>
  <c r="CK29" i="1"/>
  <c r="CT17" i="15"/>
  <c r="CS18" i="15"/>
  <c r="CQ19" i="15"/>
  <c r="V38" i="7"/>
  <c r="H37" i="19" l="1"/>
  <c r="H40" i="19" s="1"/>
  <c r="H45" i="19" s="1"/>
  <c r="AO44" i="9"/>
  <c r="AN40" i="9"/>
  <c r="AN39" i="9" s="1"/>
  <c r="DI38" i="7"/>
  <c r="DJ38" i="7" s="1"/>
  <c r="DK24" i="7"/>
  <c r="DK9" i="19" s="1"/>
  <c r="DK12" i="19" s="1"/>
  <c r="DK23" i="19" s="1"/>
  <c r="DK28" i="19" s="1"/>
  <c r="DK29" i="19" s="1"/>
  <c r="DN17" i="1"/>
  <c r="DN29" i="1" s="1"/>
  <c r="DM17" i="7"/>
  <c r="DL24" i="7"/>
  <c r="DL9" i="19" s="1"/>
  <c r="DL12" i="19" s="1"/>
  <c r="DL23" i="19" s="1"/>
  <c r="DL28" i="19" s="1"/>
  <c r="DL29" i="19" s="1"/>
  <c r="CK30" i="1"/>
  <c r="CL30" i="1" s="1"/>
  <c r="CM30" i="1" s="1"/>
  <c r="CN30" i="1" s="1"/>
  <c r="CO29" i="1"/>
  <c r="CS24" i="1"/>
  <c r="CR19" i="15"/>
  <c r="CT18" i="15"/>
  <c r="CU17" i="15"/>
  <c r="W38" i="7"/>
  <c r="DK24" i="19" l="1"/>
  <c r="DL24" i="19" s="1"/>
  <c r="AP44" i="9"/>
  <c r="AO40" i="9"/>
  <c r="AO39" i="9" s="1"/>
  <c r="DK37" i="7"/>
  <c r="DL37" i="7"/>
  <c r="DO17" i="1"/>
  <c r="DO29" i="1" s="1"/>
  <c r="DM24" i="7"/>
  <c r="DM9" i="19" s="1"/>
  <c r="DM12" i="19" s="1"/>
  <c r="DM23" i="19" s="1"/>
  <c r="DM28" i="19" s="1"/>
  <c r="DM29" i="19" s="1"/>
  <c r="CO30" i="1"/>
  <c r="CP30" i="1" s="1"/>
  <c r="CQ30" i="1" s="1"/>
  <c r="CR30" i="1" s="1"/>
  <c r="CS29" i="1"/>
  <c r="CW24" i="1"/>
  <c r="CV17" i="15"/>
  <c r="CU18" i="15"/>
  <c r="CS19" i="15"/>
  <c r="X38" i="7"/>
  <c r="DM24" i="19" l="1"/>
  <c r="AQ44" i="9"/>
  <c r="AP40" i="9"/>
  <c r="AP39" i="9" s="1"/>
  <c r="DM37" i="7"/>
  <c r="DK38" i="7"/>
  <c r="DL38" i="7" s="1"/>
  <c r="DP17" i="1"/>
  <c r="DP29" i="1" s="1"/>
  <c r="DN17" i="7"/>
  <c r="CS30" i="1"/>
  <c r="CT30" i="1" s="1"/>
  <c r="DA24" i="1"/>
  <c r="CW29" i="1"/>
  <c r="CT19" i="15"/>
  <c r="CW17" i="15"/>
  <c r="CV18" i="15"/>
  <c r="Y38" i="7"/>
  <c r="I37" i="19" l="1"/>
  <c r="I40" i="19" s="1"/>
  <c r="I45" i="19" s="1"/>
  <c r="AR44" i="9"/>
  <c r="AQ40" i="9"/>
  <c r="AQ39" i="9" s="1"/>
  <c r="DM38" i="7"/>
  <c r="DP17" i="7"/>
  <c r="DO17" i="7"/>
  <c r="DO24" i="7" s="1"/>
  <c r="DO9" i="19" s="1"/>
  <c r="DO12" i="19" s="1"/>
  <c r="DO23" i="19" s="1"/>
  <c r="DO28" i="19" s="1"/>
  <c r="DO29" i="19" s="1"/>
  <c r="DN24" i="7"/>
  <c r="DN9" i="19" s="1"/>
  <c r="DN12" i="19" s="1"/>
  <c r="DN23" i="19" s="1"/>
  <c r="DN28" i="19" s="1"/>
  <c r="DN29" i="19" s="1"/>
  <c r="DR17" i="1"/>
  <c r="DR29" i="1" s="1"/>
  <c r="DQ17" i="1"/>
  <c r="CW30" i="1"/>
  <c r="CX30" i="1" s="1"/>
  <c r="CY30" i="1" s="1"/>
  <c r="CZ30" i="1" s="1"/>
  <c r="DE24" i="1"/>
  <c r="DA29" i="1"/>
  <c r="CU19" i="15"/>
  <c r="CX17" i="15"/>
  <c r="CW18" i="15"/>
  <c r="Z38" i="7"/>
  <c r="DN24" i="19" l="1"/>
  <c r="DO24" i="19" s="1"/>
  <c r="AS44" i="9"/>
  <c r="AR40" i="9"/>
  <c r="AR39" i="9" s="1"/>
  <c r="DN37" i="7"/>
  <c r="C38" i="19"/>
  <c r="C40" i="19" s="1"/>
  <c r="C45" i="19" s="1"/>
  <c r="C49" i="19" s="1"/>
  <c r="DO37" i="7"/>
  <c r="DQ17" i="7"/>
  <c r="DP24" i="7"/>
  <c r="DP9" i="19" s="1"/>
  <c r="DP12" i="19" s="1"/>
  <c r="DP23" i="19" s="1"/>
  <c r="DP28" i="19" s="1"/>
  <c r="DP29" i="19" s="1"/>
  <c r="DA30" i="1"/>
  <c r="DB30" i="1" s="1"/>
  <c r="DC30" i="1" s="1"/>
  <c r="DD30" i="1" s="1"/>
  <c r="DE29" i="1"/>
  <c r="DI24" i="1"/>
  <c r="CY17" i="15"/>
  <c r="CX18" i="15"/>
  <c r="CV19" i="15"/>
  <c r="AA38" i="7"/>
  <c r="DP24" i="19" l="1"/>
  <c r="DN38" i="7"/>
  <c r="DO38" i="7" s="1"/>
  <c r="AT44" i="9"/>
  <c r="AS40" i="9"/>
  <c r="AS39" i="9" s="1"/>
  <c r="DP37" i="7"/>
  <c r="DQ24" i="7"/>
  <c r="DQ9" i="19" s="1"/>
  <c r="DQ12" i="19" s="1"/>
  <c r="DQ23" i="19" s="1"/>
  <c r="DQ28" i="19" s="1"/>
  <c r="DQ29" i="19" s="1"/>
  <c r="DE30" i="1"/>
  <c r="DF30" i="1" s="1"/>
  <c r="DH30" i="1"/>
  <c r="DM24" i="1"/>
  <c r="DI29" i="1"/>
  <c r="CW19" i="15"/>
  <c r="CZ17" i="15"/>
  <c r="CY18" i="15"/>
  <c r="AB38" i="7"/>
  <c r="DQ24" i="19" l="1"/>
  <c r="C50" i="19"/>
  <c r="J37" i="19"/>
  <c r="J40" i="19" s="1"/>
  <c r="J45" i="19" s="1"/>
  <c r="AU44" i="9"/>
  <c r="AT40" i="9"/>
  <c r="AT39" i="9" s="1"/>
  <c r="DP38" i="7"/>
  <c r="DQ37" i="7"/>
  <c r="DR24" i="7"/>
  <c r="DR9" i="19" s="1"/>
  <c r="DR12" i="19" s="1"/>
  <c r="DR23" i="19" s="1"/>
  <c r="DR28" i="19" s="1"/>
  <c r="DR29" i="19" s="1"/>
  <c r="DI30" i="1"/>
  <c r="DJ30" i="1" s="1"/>
  <c r="DK30" i="1" s="1"/>
  <c r="DL30" i="1" s="1"/>
  <c r="DQ24" i="1"/>
  <c r="DQ29" i="1" s="1"/>
  <c r="DM29" i="1"/>
  <c r="DA17" i="15"/>
  <c r="CZ18" i="15"/>
  <c r="CX19" i="15"/>
  <c r="AC38" i="7"/>
  <c r="DR24" i="19" l="1"/>
  <c r="AV44" i="9"/>
  <c r="AU40" i="9"/>
  <c r="AU39" i="9" s="1"/>
  <c r="DQ38" i="7"/>
  <c r="DR37" i="7"/>
  <c r="DM30" i="1"/>
  <c r="DN30" i="1" s="1"/>
  <c r="DO30" i="1" s="1"/>
  <c r="DP30" i="1" s="1"/>
  <c r="DQ30" i="1" s="1"/>
  <c r="DR30" i="1" s="1"/>
  <c r="CY19" i="15"/>
  <c r="DA18" i="15"/>
  <c r="DB17" i="15"/>
  <c r="AD38" i="7"/>
  <c r="K37" i="19" l="1"/>
  <c r="AW44" i="9"/>
  <c r="AV40" i="9"/>
  <c r="AV39" i="9" s="1"/>
  <c r="DR38" i="7"/>
  <c r="K38" i="19" s="1"/>
  <c r="DB18" i="15"/>
  <c r="DC17" i="15"/>
  <c r="CZ19" i="15"/>
  <c r="AE38" i="7"/>
  <c r="K40" i="19" l="1"/>
  <c r="K45" i="19" s="1"/>
  <c r="AX44" i="9"/>
  <c r="AW40" i="9"/>
  <c r="AW39" i="9" s="1"/>
  <c r="DA19" i="15"/>
  <c r="DC18" i="15"/>
  <c r="DD17" i="15"/>
  <c r="AF38" i="7"/>
  <c r="AY44" i="9" l="1"/>
  <c r="AX40" i="9"/>
  <c r="AX39" i="9" s="1"/>
  <c r="DE17" i="15"/>
  <c r="DD18" i="15"/>
  <c r="DB19" i="15"/>
  <c r="AG38" i="7"/>
  <c r="AZ44" i="9" l="1"/>
  <c r="AY40" i="9"/>
  <c r="AY39" i="9" s="1"/>
  <c r="DC19" i="15"/>
  <c r="DE18" i="15"/>
  <c r="DF17" i="15"/>
  <c r="AH38" i="7"/>
  <c r="BA44" i="9" l="1"/>
  <c r="AZ40" i="9"/>
  <c r="AZ39" i="9" s="1"/>
  <c r="DD19" i="15"/>
  <c r="DF18" i="15"/>
  <c r="DG17" i="15"/>
  <c r="AI38" i="7"/>
  <c r="BB44" i="9" l="1"/>
  <c r="BA40" i="9"/>
  <c r="BA39" i="9" s="1"/>
  <c r="DG18" i="15"/>
  <c r="DH17" i="15"/>
  <c r="DE19" i="15"/>
  <c r="AJ38" i="7"/>
  <c r="BC44" i="9" l="1"/>
  <c r="BB40" i="9"/>
  <c r="BB39" i="9" s="1"/>
  <c r="DF19" i="15"/>
  <c r="DI17" i="15"/>
  <c r="DH18" i="15"/>
  <c r="AK38" i="7"/>
  <c r="BD44" i="9" l="1"/>
  <c r="BC40" i="9"/>
  <c r="BC39" i="9" s="1"/>
  <c r="DJ17" i="15"/>
  <c r="DI18" i="15"/>
  <c r="DG19" i="15"/>
  <c r="AL38" i="7"/>
  <c r="BE44" i="9" l="1"/>
  <c r="BD40" i="9"/>
  <c r="BD39" i="9" s="1"/>
  <c r="D38" i="19"/>
  <c r="D40" i="19" s="1"/>
  <c r="D45" i="19" s="1"/>
  <c r="DH19" i="15"/>
  <c r="DK17" i="15"/>
  <c r="DJ18" i="15"/>
  <c r="AM38" i="7"/>
  <c r="BF44" i="9" l="1"/>
  <c r="BE40" i="9"/>
  <c r="BE39" i="9" s="1"/>
  <c r="DK18" i="15"/>
  <c r="DL17" i="15"/>
  <c r="DI19" i="15"/>
  <c r="AN38" i="7"/>
  <c r="BG44" i="9" l="1"/>
  <c r="BF40" i="9"/>
  <c r="BF39" i="9" s="1"/>
  <c r="DL18" i="15"/>
  <c r="DM17" i="15"/>
  <c r="DJ19" i="15"/>
  <c r="BH44" i="9" l="1"/>
  <c r="BG40" i="9"/>
  <c r="BG39" i="9" s="1"/>
  <c r="DM18" i="15"/>
  <c r="DN17" i="15"/>
  <c r="DK19" i="15"/>
  <c r="AO38" i="7"/>
  <c r="BI44" i="9" l="1"/>
  <c r="BH40" i="9"/>
  <c r="BH39" i="9" s="1"/>
  <c r="AP38" i="7"/>
  <c r="DN18" i="15"/>
  <c r="DO17" i="15"/>
  <c r="DL19" i="15"/>
  <c r="BJ44" i="9" l="1"/>
  <c r="BI40" i="9"/>
  <c r="BI39" i="9" s="1"/>
  <c r="DO18" i="15"/>
  <c r="DP17" i="15"/>
  <c r="DM19" i="15"/>
  <c r="AQ38" i="7"/>
  <c r="BK44" i="9" l="1"/>
  <c r="BJ40" i="9"/>
  <c r="BJ39" i="9" s="1"/>
  <c r="AR38" i="7"/>
  <c r="DN19" i="15"/>
  <c r="DQ17" i="15"/>
  <c r="DP18" i="15"/>
  <c r="BL44" i="9" l="1"/>
  <c r="BK40" i="9"/>
  <c r="BK39" i="9" s="1"/>
  <c r="AS38" i="7"/>
  <c r="DR17" i="15"/>
  <c r="DS17" i="15" s="1"/>
  <c r="DQ18" i="15"/>
  <c r="DO19" i="15"/>
  <c r="BM44" i="9" l="1"/>
  <c r="BL40" i="9"/>
  <c r="BL39" i="9" s="1"/>
  <c r="AT38" i="7"/>
  <c r="AU38" i="7" s="1"/>
  <c r="DP19" i="15"/>
  <c r="DR18" i="15"/>
  <c r="DS18" i="15" s="1"/>
  <c r="BN44" i="9" l="1"/>
  <c r="BM40" i="9"/>
  <c r="BM39" i="9" s="1"/>
  <c r="DQ19" i="15"/>
  <c r="AV38" i="7"/>
  <c r="BO44" i="9" l="1"/>
  <c r="BN40" i="9"/>
  <c r="BN39" i="9" s="1"/>
  <c r="DR19" i="15"/>
  <c r="DS19" i="15"/>
  <c r="AW38" i="7"/>
  <c r="BP44" i="9" l="1"/>
  <c r="BO40" i="9"/>
  <c r="BO39" i="9" s="1"/>
  <c r="AY38" i="7"/>
  <c r="BQ44" i="9" l="1"/>
  <c r="BP40" i="9"/>
  <c r="BP39" i="9" s="1"/>
  <c r="AZ38" i="7"/>
  <c r="BR44" i="9" l="1"/>
  <c r="BQ40" i="9"/>
  <c r="BQ39" i="9" s="1"/>
  <c r="BA38" i="7"/>
  <c r="AX38" i="7"/>
  <c r="BS44" i="9" l="1"/>
  <c r="BR40" i="9"/>
  <c r="BR39" i="9" s="1"/>
  <c r="E38" i="19"/>
  <c r="E40" i="19" s="1"/>
  <c r="E45" i="19" s="1"/>
  <c r="BT44" i="9" l="1"/>
  <c r="BS40" i="9"/>
  <c r="BS39" i="9" s="1"/>
  <c r="BB38" i="7"/>
  <c r="BC38" i="7" s="1"/>
  <c r="BU44" i="9" l="1"/>
  <c r="BT40" i="9"/>
  <c r="BT39" i="9" s="1"/>
  <c r="BD38" i="7"/>
  <c r="BE38" i="7" s="1"/>
  <c r="BV44" i="9" l="1"/>
  <c r="BU40" i="9"/>
  <c r="BU39" i="9" s="1"/>
  <c r="BF38" i="7"/>
  <c r="BW44" i="9" l="1"/>
  <c r="BV40" i="9"/>
  <c r="BV39" i="9" s="1"/>
  <c r="BG38" i="7"/>
  <c r="BH38" i="7" s="1"/>
  <c r="BX44" i="9" l="1"/>
  <c r="BW40" i="9"/>
  <c r="BW39" i="9" s="1"/>
  <c r="BI38" i="7"/>
  <c r="BY44" i="9" l="1"/>
  <c r="BX40" i="9"/>
  <c r="BX39" i="9" s="1"/>
  <c r="BJ38" i="7"/>
  <c r="F38" i="19" s="1"/>
  <c r="F40" i="19" s="1"/>
  <c r="F45" i="19" s="1"/>
  <c r="BZ44" i="9" l="1"/>
  <c r="BY40" i="9"/>
  <c r="BY39" i="9" s="1"/>
  <c r="CA44" i="9" l="1"/>
  <c r="BZ40" i="9"/>
  <c r="BZ39" i="9" s="1"/>
  <c r="CB44" i="9" l="1"/>
  <c r="CA40" i="9"/>
  <c r="CA39" i="9" s="1"/>
  <c r="CC44" i="9" l="1"/>
  <c r="CB40" i="9"/>
  <c r="CB39" i="9" s="1"/>
  <c r="CD44" i="9" l="1"/>
  <c r="CC40" i="9"/>
  <c r="CC39" i="9" s="1"/>
  <c r="CE44" i="9" l="1"/>
  <c r="CD40" i="9"/>
  <c r="CD39" i="9" s="1"/>
  <c r="CF44" i="9" l="1"/>
  <c r="CE40" i="9"/>
  <c r="CE39" i="9" s="1"/>
  <c r="CG44" i="9" l="1"/>
  <c r="CF40" i="9"/>
  <c r="CF39" i="9" s="1"/>
  <c r="CH44" i="9" l="1"/>
  <c r="CG40" i="9"/>
  <c r="CG39" i="9" s="1"/>
  <c r="CI44" i="9" l="1"/>
  <c r="CH40" i="9"/>
  <c r="CH39" i="9" s="1"/>
  <c r="CJ44" i="9" l="1"/>
  <c r="CI40" i="9"/>
  <c r="CI39" i="9" s="1"/>
  <c r="CK44" i="9" l="1"/>
  <c r="CJ40" i="9"/>
  <c r="CJ39" i="9" s="1"/>
  <c r="CL44" i="9" l="1"/>
  <c r="CK40" i="9"/>
  <c r="CK39" i="9" s="1"/>
  <c r="CM44" i="9" l="1"/>
  <c r="CL40" i="9"/>
  <c r="CL39" i="9" s="1"/>
  <c r="CN44" i="9" l="1"/>
  <c r="CM40" i="9"/>
  <c r="CM39" i="9" s="1"/>
  <c r="CO44" i="9" l="1"/>
  <c r="CN40" i="9"/>
  <c r="CN39" i="9" s="1"/>
  <c r="CP44" i="9" l="1"/>
  <c r="CO40" i="9"/>
  <c r="CO39" i="9" s="1"/>
  <c r="CQ44" i="9" l="1"/>
  <c r="CP40" i="9"/>
  <c r="CP39" i="9" s="1"/>
  <c r="CR44" i="9" l="1"/>
  <c r="CQ40" i="9"/>
  <c r="CQ39" i="9" s="1"/>
  <c r="CS44" i="9" l="1"/>
  <c r="CR40" i="9"/>
  <c r="CR39" i="9" s="1"/>
  <c r="CT44" i="9" l="1"/>
  <c r="CS40" i="9"/>
  <c r="CS39" i="9" s="1"/>
  <c r="CU44" i="9" l="1"/>
  <c r="CT40" i="9"/>
  <c r="CT39" i="9" s="1"/>
  <c r="CV44" i="9" l="1"/>
  <c r="CU40" i="9"/>
  <c r="CU39" i="9" s="1"/>
  <c r="CW44" i="9" l="1"/>
  <c r="CV40" i="9"/>
  <c r="CV39" i="9" s="1"/>
  <c r="CX44" i="9" l="1"/>
  <c r="CW40" i="9"/>
  <c r="CW39" i="9" s="1"/>
  <c r="CY44" i="9" l="1"/>
  <c r="CX40" i="9"/>
  <c r="CX39" i="9" s="1"/>
  <c r="CZ44" i="9" l="1"/>
  <c r="CY40" i="9"/>
  <c r="CY39" i="9" s="1"/>
  <c r="DA44" i="9" l="1"/>
  <c r="CZ40" i="9"/>
  <c r="CZ39" i="9" s="1"/>
  <c r="DB44" i="9" l="1"/>
  <c r="DA40" i="9"/>
  <c r="DA39" i="9" s="1"/>
  <c r="DC44" i="9" l="1"/>
  <c r="DB40" i="9"/>
  <c r="DB39" i="9" s="1"/>
  <c r="DD44" i="9" l="1"/>
  <c r="DC40" i="9"/>
  <c r="DC39" i="9" s="1"/>
  <c r="DE44" i="9" l="1"/>
  <c r="DD40" i="9"/>
  <c r="DD39" i="9" s="1"/>
  <c r="DF44" i="9" l="1"/>
  <c r="DE40" i="9"/>
  <c r="DE39" i="9" s="1"/>
  <c r="DG44" i="9" l="1"/>
  <c r="DF40" i="9"/>
  <c r="DF39" i="9" s="1"/>
  <c r="DH44" i="9" l="1"/>
  <c r="DG40" i="9"/>
  <c r="DG39" i="9" s="1"/>
  <c r="DI44" i="9" l="1"/>
  <c r="DH40" i="9"/>
  <c r="DH39" i="9" s="1"/>
  <c r="DJ44" i="9" l="1"/>
  <c r="DI40" i="9"/>
  <c r="DI39" i="9" s="1"/>
  <c r="DK44" i="9" l="1"/>
  <c r="DJ40" i="9"/>
  <c r="DJ39" i="9" s="1"/>
  <c r="DL44" i="9" l="1"/>
  <c r="DK40" i="9"/>
  <c r="DK39" i="9" s="1"/>
  <c r="DM44" i="9" l="1"/>
  <c r="DL40" i="9"/>
  <c r="DL39" i="9" s="1"/>
  <c r="DN44" i="9" l="1"/>
  <c r="DM40" i="9"/>
  <c r="DM39" i="9" s="1"/>
  <c r="DO44" i="9" l="1"/>
  <c r="DN40" i="9"/>
  <c r="DN39" i="9" s="1"/>
  <c r="DP44" i="9" l="1"/>
  <c r="DO40" i="9"/>
  <c r="DO39" i="9" s="1"/>
  <c r="DQ44" i="9" l="1"/>
  <c r="DP40" i="9"/>
  <c r="DP39" i="9" s="1"/>
  <c r="DR44" i="9" l="1"/>
  <c r="DR40" i="9" s="1"/>
  <c r="DR39" i="9" s="1"/>
  <c r="DQ40" i="9"/>
  <c r="DQ39" i="9" s="1"/>
  <c r="BJ37" i="9" l="1"/>
  <c r="AL37" i="9"/>
  <c r="BV37" i="9"/>
  <c r="DF37" i="9"/>
  <c r="AX37" i="9"/>
  <c r="CT37" i="9"/>
  <c r="CH37" i="9"/>
  <c r="DR37" i="9"/>
  <c r="I49" i="19" l="1"/>
  <c r="I50" i="19" s="1"/>
  <c r="H49" i="19"/>
  <c r="H50" i="19" s="1"/>
  <c r="J49" i="19"/>
  <c r="J50" i="19" s="1"/>
  <c r="K49" i="19"/>
  <c r="K50" i="19" s="1"/>
  <c r="G49" i="19"/>
  <c r="G50" i="19" s="1"/>
  <c r="F49" i="19" l="1"/>
  <c r="F50" i="19" s="1"/>
  <c r="E49" i="19"/>
  <c r="E50" i="19" s="1"/>
  <c r="D49" i="19" l="1"/>
  <c r="D50" i="19" l="1"/>
  <c r="B53" i="19" l="1"/>
</calcChain>
</file>

<file path=xl/sharedStrings.xml><?xml version="1.0" encoding="utf-8"?>
<sst xmlns="http://schemas.openxmlformats.org/spreadsheetml/2006/main" count="369" uniqueCount="282">
  <si>
    <t>NEOHM COMPONENTI S.R.L</t>
  </si>
  <si>
    <t>XEV TRADE S.R.L.</t>
  </si>
  <si>
    <t>CEREAL TERRA</t>
  </si>
  <si>
    <t>DUEVI S.R.L.</t>
  </si>
  <si>
    <t>SIRIUS S.R.L.</t>
  </si>
  <si>
    <t>SERRA PLASTICA S.R.L.</t>
  </si>
  <si>
    <t>Prezzo unitario</t>
  </si>
  <si>
    <t>Quantità</t>
  </si>
  <si>
    <t>Totale</t>
  </si>
  <si>
    <t>TOTALE</t>
  </si>
  <si>
    <t>Mese</t>
  </si>
  <si>
    <t>Elenco assunzioni</t>
  </si>
  <si>
    <t>INPECO</t>
  </si>
  <si>
    <t>Time bucket</t>
  </si>
  <si>
    <t>( grazie al nuovo spazio, pianificazione, piano del personale)</t>
  </si>
  <si>
    <t xml:space="preserve"> RICAVI TOTALI</t>
  </si>
  <si>
    <t>CUMULATA</t>
  </si>
  <si>
    <t>Time Bucket</t>
  </si>
  <si>
    <t>Altri costi( cancelleria, materiale antinfortunistico,carburante)</t>
  </si>
  <si>
    <t>Costo componentistica varia</t>
  </si>
  <si>
    <t>Costo marketing</t>
  </si>
  <si>
    <t xml:space="preserve">Costo R&amp;D </t>
  </si>
  <si>
    <t>Costi di Marketing sono riferiti alle azioni volte all'espansione della rete di contatti ed a una campagna di sensibilizzazione in materia di occupazione per le persone svantaggiate.</t>
  </si>
  <si>
    <t>Costo commercialista</t>
  </si>
  <si>
    <t>Costo consulenza legale</t>
  </si>
  <si>
    <t>PERSONNEL SHEET</t>
  </si>
  <si>
    <t>Tipologia</t>
  </si>
  <si>
    <t>Costi per l'azienda</t>
  </si>
  <si>
    <t>Mesi di stipendio all'anno</t>
  </si>
  <si>
    <t>Di risorsa</t>
  </si>
  <si>
    <t>Di contratto</t>
  </si>
  <si>
    <t xml:space="preserve">Aliquota INPS </t>
  </si>
  <si>
    <t>Aliquota INAIL</t>
  </si>
  <si>
    <t>TFR</t>
  </si>
  <si>
    <t>Ingegnere Gestionale</t>
  </si>
  <si>
    <t>Dipendente</t>
  </si>
  <si>
    <t>Aliquota INPS (datore di lavoro)</t>
  </si>
  <si>
    <t>Impiegato back-office</t>
  </si>
  <si>
    <t xml:space="preserve">Tecnico </t>
  </si>
  <si>
    <t>Operaio</t>
  </si>
  <si>
    <t>Operaio svantaggiato part-time</t>
  </si>
  <si>
    <t>Operaio ( part-time; 20h)</t>
  </si>
  <si>
    <t>Addetto al magazzino</t>
  </si>
  <si>
    <t>Voci dirette</t>
  </si>
  <si>
    <t xml:space="preserve">Compenso </t>
  </si>
  <si>
    <t>Risorse esterne</t>
  </si>
  <si>
    <t>Commercialista</t>
  </si>
  <si>
    <t>Consulente (€/anno)</t>
  </si>
  <si>
    <t>Consulenza Marketing</t>
  </si>
  <si>
    <t>Legale</t>
  </si>
  <si>
    <t>Ricavi</t>
  </si>
  <si>
    <t>Manutenzione ordinaria</t>
  </si>
  <si>
    <t>Oneri finanziari</t>
  </si>
  <si>
    <t>CASH FLOW</t>
  </si>
  <si>
    <t>Beginning cash balance</t>
  </si>
  <si>
    <t>Per godimento  beni di terzi</t>
  </si>
  <si>
    <t>ASSUNZIONI ANNO PER ANNO</t>
  </si>
  <si>
    <t>Tirocinanti ASL</t>
  </si>
  <si>
    <t xml:space="preserve">Costi del personale </t>
  </si>
  <si>
    <t>Costo salari e stipendi</t>
  </si>
  <si>
    <t xml:space="preserve">Costo salari e stipendi soci </t>
  </si>
  <si>
    <t>Costo salari e stipendi soci (svantaggiati)</t>
  </si>
  <si>
    <t>Costo salari e stipendi dipendenti</t>
  </si>
  <si>
    <t>Costo salari e stipendi dipendenti (svantaggiati)</t>
  </si>
  <si>
    <t>Oneri soiali (INPS e INAIL)</t>
  </si>
  <si>
    <t>Contributi su stipendi soci</t>
  </si>
  <si>
    <t>Contributi su stipendi dipendenti</t>
  </si>
  <si>
    <t>inail</t>
  </si>
  <si>
    <t xml:space="preserve">TFR Soci </t>
  </si>
  <si>
    <t>TFR Soci svantaggiti</t>
  </si>
  <si>
    <t>TFR dipendenti</t>
  </si>
  <si>
    <t>TFR dipendenti (svantaggiati)</t>
  </si>
  <si>
    <t>COSTI TOTALI</t>
  </si>
  <si>
    <t>Stipendio Ingegnere Gestionale</t>
  </si>
  <si>
    <t>Salario (€/mese)</t>
  </si>
  <si>
    <t>Salario (€/anno)</t>
  </si>
  <si>
    <t>Cumulata</t>
  </si>
  <si>
    <t>Servizi  amministrativi e generali( amministrativi e contabili;rimborso viaggi;assicurazione automezzi)</t>
  </si>
  <si>
    <t>Consulenza lavoro</t>
  </si>
  <si>
    <t>COSTI DEL PERSONALE nuovi assunti</t>
  </si>
  <si>
    <t xml:space="preserve">anno </t>
  </si>
  <si>
    <t>Ammortamento Capannone</t>
  </si>
  <si>
    <t>Attrezzature varie</t>
  </si>
  <si>
    <t>time bucket</t>
  </si>
  <si>
    <t>Costo acquisto</t>
  </si>
  <si>
    <t>mese</t>
  </si>
  <si>
    <t>Postazione assemblaggio</t>
  </si>
  <si>
    <t>Computer</t>
  </si>
  <si>
    <t>Investimento mensile</t>
  </si>
  <si>
    <t>Investimento cumulato</t>
  </si>
  <si>
    <t>Ammortamento mensile</t>
  </si>
  <si>
    <t>Ammortamento cumulato</t>
  </si>
  <si>
    <t>Valore Asset</t>
  </si>
  <si>
    <t>Valore residuo</t>
  </si>
  <si>
    <t>Tempo ammortamento</t>
  </si>
  <si>
    <t>mesi</t>
  </si>
  <si>
    <t>Quote ammortamento</t>
  </si>
  <si>
    <t>Postazioni</t>
  </si>
  <si>
    <t>Capannone</t>
  </si>
  <si>
    <t>Carello elevatore</t>
  </si>
  <si>
    <t>Tempo ammortamento capannone</t>
  </si>
  <si>
    <t>Ammortamento capannone</t>
  </si>
  <si>
    <t>Ammortamento varie</t>
  </si>
  <si>
    <t>Software gestionale</t>
  </si>
  <si>
    <t>DEBITO</t>
  </si>
  <si>
    <t>i</t>
  </si>
  <si>
    <t>debito durata</t>
  </si>
  <si>
    <t>quota interessi</t>
  </si>
  <si>
    <t>quota capitale</t>
  </si>
  <si>
    <t>debito residuo</t>
  </si>
  <si>
    <t>Finanziamento</t>
  </si>
  <si>
    <t>Rata annuale</t>
  </si>
  <si>
    <t>Fabbisogno finanziario</t>
  </si>
  <si>
    <t>TOTALE AMM.</t>
  </si>
  <si>
    <t>Debito</t>
  </si>
  <si>
    <t>± Investimenti/ Disinvestimenti</t>
  </si>
  <si>
    <t>Rimborso della passività finanziaria (quota capitale)</t>
  </si>
  <si>
    <t>Free cash flow (LCF)</t>
  </si>
  <si>
    <t xml:space="preserve">Oneri finanziari </t>
  </si>
  <si>
    <t>INVESTIMENTI ASSET</t>
  </si>
  <si>
    <t>Tirocinanti A.S.L/C.I.M.</t>
  </si>
  <si>
    <t>Tecnico elettronico</t>
  </si>
  <si>
    <t>Cash flow</t>
  </si>
  <si>
    <t>Costo consulenza lavoro</t>
  </si>
  <si>
    <t>Costi utenze (energia, acqua, riscaldamento)</t>
  </si>
  <si>
    <t xml:space="preserve">INPECO </t>
  </si>
  <si>
    <t>Conto Lavoro</t>
  </si>
  <si>
    <t xml:space="preserve">Ipotesi lavorazione tips incide per </t>
  </si>
  <si>
    <t>Ipotesi  incidenza prodotti assemblati</t>
  </si>
  <si>
    <t>Conto Vendità</t>
  </si>
  <si>
    <t xml:space="preserve">Ipotesi- etichettatura+ vari kit incidenza </t>
  </si>
  <si>
    <t>ETICHETTE+KIT</t>
  </si>
  <si>
    <t>Anno</t>
  </si>
  <si>
    <t>Fatturato Totale</t>
  </si>
  <si>
    <t>Fatturato INPECO</t>
  </si>
  <si>
    <t>Incidenza INPECO</t>
  </si>
  <si>
    <t>INPECO - conto lavoro</t>
  </si>
  <si>
    <t>INPECO - conto vendita</t>
  </si>
  <si>
    <t>Altri</t>
  </si>
  <si>
    <t>Incidenza C.L Inpeco su Fatturato</t>
  </si>
  <si>
    <t>Incidenza C.V Inpeco su Fatturato</t>
  </si>
  <si>
    <t>Incidenza Tips</t>
  </si>
  <si>
    <t>Tips/Totale</t>
  </si>
  <si>
    <t>Quantità anno</t>
  </si>
  <si>
    <t>Incidenza Assemblaggi</t>
  </si>
  <si>
    <t>Assemblaggi/Totale</t>
  </si>
  <si>
    <t>Prezzo medio unitario</t>
  </si>
  <si>
    <t>Quantità mese</t>
  </si>
  <si>
    <t>Incidenza Etichette+Vari Kit</t>
  </si>
  <si>
    <t>Quantità Vari Kit mese</t>
  </si>
  <si>
    <t>su ordini in conto lavoro</t>
  </si>
  <si>
    <t>su ordini in conto vendita</t>
  </si>
  <si>
    <t>Incidenza Altri su Fatturato</t>
  </si>
  <si>
    <t>ASSEMBLAGGI INPECO</t>
  </si>
  <si>
    <t>TIPS INPECO</t>
  </si>
  <si>
    <t>63% sul Totale</t>
  </si>
  <si>
    <t>18% sul totale</t>
  </si>
  <si>
    <t>12% sul Totale</t>
  </si>
  <si>
    <t>Domanda Kit C.V.</t>
  </si>
  <si>
    <t>Domanda Tips C.L.</t>
  </si>
  <si>
    <t xml:space="preserve">Domanda Prd.Assemblati C.L. </t>
  </si>
  <si>
    <t>Domanda Neohm</t>
  </si>
  <si>
    <t>NEOHM</t>
  </si>
  <si>
    <t>DUEVI</t>
  </si>
  <si>
    <t>INPECO S.p.A</t>
  </si>
  <si>
    <t>Vortex S.R.L.</t>
  </si>
  <si>
    <t>Domanda DueVi</t>
  </si>
  <si>
    <t>Domanda Cereal Terra</t>
  </si>
  <si>
    <t>Domanda Xev Trade</t>
  </si>
  <si>
    <t>Servizio Logistica</t>
  </si>
  <si>
    <t>SERRA PLASTICA</t>
  </si>
  <si>
    <t>Domanda Serra Plastica</t>
  </si>
  <si>
    <t>Cliente</t>
  </si>
  <si>
    <t>Prodotti</t>
  </si>
  <si>
    <t>Costo unitario</t>
  </si>
  <si>
    <t>TIPS</t>
  </si>
  <si>
    <t>Kit vari C.V.</t>
  </si>
  <si>
    <t>Beretta saldati</t>
  </si>
  <si>
    <t>-</t>
  </si>
  <si>
    <t>Kit sacchetti C.L</t>
  </si>
  <si>
    <t>Pianetti</t>
  </si>
  <si>
    <t>Kit</t>
  </si>
  <si>
    <t>XEV TRADE</t>
  </si>
  <si>
    <t>Vortex</t>
  </si>
  <si>
    <t>servizio logistica</t>
  </si>
  <si>
    <t xml:space="preserve">Kit vari </t>
  </si>
  <si>
    <t>ALTRI</t>
  </si>
  <si>
    <t>SIRIUS</t>
  </si>
  <si>
    <t>Kit ( taglio matassa)</t>
  </si>
  <si>
    <t>Domanda Sirius</t>
  </si>
  <si>
    <t>NUOVO CLIENTE</t>
  </si>
  <si>
    <t>RICAVI</t>
  </si>
  <si>
    <t>Ricavi Inpeco C.V.</t>
  </si>
  <si>
    <t>Ricavi Inpeco C.L.</t>
  </si>
  <si>
    <t xml:space="preserve">Ricavi Neohm </t>
  </si>
  <si>
    <t>Ricavi DueVi</t>
  </si>
  <si>
    <t>Ricavi Cereal Terra</t>
  </si>
  <si>
    <t>Ricavi Serra Plastica</t>
  </si>
  <si>
    <t>Ricavi Sirius</t>
  </si>
  <si>
    <t xml:space="preserve">Ricavi Vortex </t>
  </si>
  <si>
    <t>Ricavi Xev Trade</t>
  </si>
  <si>
    <t>Ricavi Altri</t>
  </si>
  <si>
    <t>Prodotti assemblati</t>
  </si>
  <si>
    <t>Per tutti gli altri è stato usato il valor medio e si è mantenuta la regolarità degli ordini</t>
  </si>
  <si>
    <t>Aumento della fee corispondente per i servizi logistici per conto di Vortex</t>
  </si>
  <si>
    <t xml:space="preserve">Investimenti cospicui- acquisto capannone </t>
  </si>
  <si>
    <t>Prezzi e costi unitari reali per la lavorazione dei Tips; per tutte le altre si sono effetuate delle stime bassate sui dati storici.</t>
  </si>
  <si>
    <t>Operaio specializzato</t>
  </si>
  <si>
    <t>Nuovo personale</t>
  </si>
  <si>
    <t>La Domanda per Inpeco riferita all'ultimo trimestre del 2022  coincide con la pianificazione della produzione</t>
  </si>
  <si>
    <t>Kit +Assemblaggio cavi</t>
  </si>
  <si>
    <t>DueVi ,Cereal Terra e Sirius - costi variabili di produzione nulli; commesse in conto lavoro destinate ai tirocinanti inseriti dall'ASL.</t>
  </si>
  <si>
    <t>Valutazione a fine anno delle commesse in atto : si consiglia di rinunciare alle commesse non profitevoli che impegnano risorse umane</t>
  </si>
  <si>
    <t xml:space="preserve">I costi fissi sono stati stimati scorporandoli dal totale della Cooperativa. </t>
  </si>
  <si>
    <t>COSTI VARIABILI</t>
  </si>
  <si>
    <t>COSTI FISSI</t>
  </si>
  <si>
    <t>DOMANDA CLIENTI</t>
  </si>
  <si>
    <t>Costo materie prime C.L. Inpeco</t>
  </si>
  <si>
    <t>Costo materie prime C.V. Inpeco</t>
  </si>
  <si>
    <t>Costo materie prime Xev Trade</t>
  </si>
  <si>
    <t>Costo materie prime Altri</t>
  </si>
  <si>
    <t>Costo materie prime Nuovo Cliente</t>
  </si>
  <si>
    <t>Cumulata anno</t>
  </si>
  <si>
    <t>CMGR</t>
  </si>
  <si>
    <t>Quantità media Tips mese</t>
  </si>
  <si>
    <t>ASSEMBLAGGI</t>
  </si>
  <si>
    <t xml:space="preserve">CAGR </t>
  </si>
  <si>
    <t>KIT C.V.</t>
  </si>
  <si>
    <t>Si ipotizza l'avvio di una nuova comessa (da gennaio 2024) che seguirà il trend di Inpeco; CAGR di 16%</t>
  </si>
  <si>
    <t>KIT XEV TRADE</t>
  </si>
  <si>
    <t>Costo del personale</t>
  </si>
  <si>
    <t>Margini</t>
  </si>
  <si>
    <t>Ipotesi tasso di sconto annuale</t>
  </si>
  <si>
    <t>Tasso di sconto mensile</t>
  </si>
  <si>
    <t>Discounted cash flow</t>
  </si>
  <si>
    <t>Costi variabili di produzione</t>
  </si>
  <si>
    <t xml:space="preserve">Costi fissi </t>
  </si>
  <si>
    <t>Levered Cash Flow</t>
  </si>
  <si>
    <t xml:space="preserve">Unlevered Cash Flow </t>
  </si>
  <si>
    <t>Investimenti in asset</t>
  </si>
  <si>
    <t>Domanda: per le altre lavorazioni si utilizza il valor medio durante tutto l'arco temporale.</t>
  </si>
  <si>
    <t>Domanda Xev Trade: CAGR 12%</t>
  </si>
  <si>
    <t>I ricavi di competenza dell'anno 2022 (da gennaio ad settembre) sono bassati su dati reali, presi dalla contabilità della Cooperativa</t>
  </si>
  <si>
    <t>Costi R&amp;D si riferiscono alla riorganizzazione interna + due borse di studio</t>
  </si>
  <si>
    <t>Unlevered Cash flow</t>
  </si>
  <si>
    <t>Costi di produzione</t>
  </si>
  <si>
    <t>Calcolo prudenziale: costi di ristrutturazione stimati considerando il costo medio di mercato; saranno sostenuti dall'autofinanziamento.</t>
  </si>
  <si>
    <t>Nuovo edificio</t>
  </si>
  <si>
    <t>Si prevede l'inserimento di nuovo personale (vedi "piano del personale")</t>
  </si>
  <si>
    <t>Aumento della capacità produttiva del reparto fin da subito in modo da poter soddisfare la domanda( vedi domanda-Inpeco);aumento orario dipendenti attuali (straordinari e banca ore) + due nuovi inserimenti (per le nuove assunzioni da effetuare vedi "piano assunzioni del personale")</t>
  </si>
  <si>
    <t>Investimenti ristrutturazione</t>
  </si>
  <si>
    <r>
      <t>Dimensione (m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</t>
    </r>
  </si>
  <si>
    <r>
      <t>Costo ristrutturazione (€/m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</t>
    </r>
  </si>
  <si>
    <t>Costo totale (€)</t>
  </si>
  <si>
    <t>Primi 5 anni</t>
  </si>
  <si>
    <t>Aliquota INPS  (€/mese)</t>
  </si>
  <si>
    <t>TFR (€/mese)</t>
  </si>
  <si>
    <t>Aliquota INAIL(€/mese)</t>
  </si>
  <si>
    <t xml:space="preserve">CASH FLOW </t>
  </si>
  <si>
    <t>Scenario Best case</t>
  </si>
  <si>
    <t>BEST-CASE SCENARIO</t>
  </si>
  <si>
    <t>Dal 2023</t>
  </si>
  <si>
    <t>Ristrutturazione capannone</t>
  </si>
  <si>
    <t>Consulenza Politecnico di Torino</t>
  </si>
  <si>
    <t>Consulenza Politecnico</t>
  </si>
  <si>
    <t>Investimento totale asset</t>
  </si>
  <si>
    <t>Domanda: si utilizza il  CAGR per ordini C.L. Inpeco (CAGR 16%); la domanda per gli ordini in C.V. Inpeco si mantiene costante</t>
  </si>
  <si>
    <t>Spostamento della sede operativa del Laboratorio nel nuovo edificio - settembre 2023</t>
  </si>
  <si>
    <t>Raddoppio dei costi fissi per le utenze dovuto alla crisi che si sta attraversando</t>
  </si>
  <si>
    <t xml:space="preserve">COSTI DEL PERSONALE </t>
  </si>
  <si>
    <t>Costante Inpeco</t>
  </si>
  <si>
    <t>NUOVA COMMESSA</t>
  </si>
  <si>
    <t>Costo capannone+ Consulenza</t>
  </si>
  <si>
    <t>Discounted Cash Flow</t>
  </si>
  <si>
    <t>NPV 5 ANNI</t>
  </si>
  <si>
    <t>NPV 10 ANNI</t>
  </si>
  <si>
    <t>Ipotesi tasso di sconto annuale 7%</t>
  </si>
  <si>
    <t>Altri investimenti: consulenza Politecnico e impianto fotovoltaico</t>
  </si>
  <si>
    <t>Impianto fotovoltaico 20kW</t>
  </si>
  <si>
    <t>Investimento: impianto fotovoltaico</t>
  </si>
  <si>
    <t>Impianto fotovoltaico</t>
  </si>
  <si>
    <t>Tirocinanti A.S.L/C.I.S.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</si>
</sst>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0.000"/>
    <numFmt numFmtId="166" formatCode="[$€-2]\ #,##0.00"/>
    <numFmt numFmtId="167" formatCode="_-* #,##0.00\ [$€-410]_-;\-* #,##0.00\ [$€-410]_-;_-* &quot;-&quot;??\ [$€-410]_-;_-@_-"/>
    <numFmt numFmtId="168" formatCode="_-* #,##0_-;\-* #,##0_-;_-* &quot;-&quot;??_-;_-@_-"/>
    <numFmt numFmtId="169" formatCode="0.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4" tint="0.59999389629810485"/>
        <bgColor rgb="FFFEF1CC"/>
      </patternFill>
    </fill>
    <fill>
      <patternFill patternType="solid">
        <fgColor rgb="FFFF5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79998168889431442"/>
        <bgColor rgb="FFFEF1CC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rgb="FFFEE1CC"/>
      </patternFill>
    </fill>
    <fill>
      <patternFill patternType="solid">
        <fgColor theme="5" tint="0.79998168889431442"/>
        <bgColor rgb="FFFAD9D6"/>
      </patternFill>
    </fill>
    <fill>
      <patternFill patternType="solid">
        <fgColor theme="8" tint="0.39997558519241921"/>
        <bgColor theme="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theme="0"/>
      </patternFill>
    </fill>
    <fill>
      <patternFill patternType="solid">
        <fgColor theme="9" tint="0.59999389629810485"/>
        <bgColor theme="0"/>
      </patternFill>
    </fill>
    <fill>
      <patternFill patternType="solid">
        <fgColor theme="7" tint="0.59999389629810485"/>
        <bgColor theme="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theme="0"/>
      </patternFill>
    </fill>
    <fill>
      <patternFill patternType="solid">
        <fgColor theme="0" tint="-0.249977111117893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61">
    <xf numFmtId="0" fontId="0" fillId="0" borderId="0" xfId="0"/>
    <xf numFmtId="43" fontId="0" fillId="0" borderId="0" xfId="1" applyFont="1"/>
    <xf numFmtId="164" fontId="0" fillId="0" borderId="0" xfId="0" applyNumberFormat="1"/>
    <xf numFmtId="0" fontId="0" fillId="3" borderId="0" xfId="0" applyFill="1"/>
    <xf numFmtId="0" fontId="2" fillId="0" borderId="0" xfId="0" applyFont="1"/>
    <xf numFmtId="1" fontId="0" fillId="0" borderId="0" xfId="0" applyNumberFormat="1"/>
    <xf numFmtId="0" fontId="2" fillId="2" borderId="1" xfId="0" applyFont="1" applyFill="1" applyBorder="1"/>
    <xf numFmtId="0" fontId="0" fillId="0" borderId="1" xfId="0" applyBorder="1"/>
    <xf numFmtId="0" fontId="2" fillId="0" borderId="1" xfId="0" applyFont="1" applyBorder="1"/>
    <xf numFmtId="0" fontId="0" fillId="0" borderId="0" xfId="0" applyAlignment="1">
      <alignment horizontal="center"/>
    </xf>
    <xf numFmtId="0" fontId="0" fillId="0" borderId="10" xfId="0" applyBorder="1"/>
    <xf numFmtId="0" fontId="4" fillId="0" borderId="0" xfId="0" applyFont="1"/>
    <xf numFmtId="0" fontId="2" fillId="0" borderId="0" xfId="0" applyFont="1" applyAlignment="1">
      <alignment horizontal="right"/>
    </xf>
    <xf numFmtId="43" fontId="2" fillId="0" borderId="0" xfId="1" applyFont="1" applyAlignment="1">
      <alignment horizontal="right"/>
    </xf>
    <xf numFmtId="0" fontId="0" fillId="0" borderId="31" xfId="0" applyBorder="1"/>
    <xf numFmtId="0" fontId="2" fillId="0" borderId="32" xfId="0" applyFont="1" applyBorder="1"/>
    <xf numFmtId="0" fontId="0" fillId="0" borderId="30" xfId="0" applyBorder="1"/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2" fillId="0" borderId="12" xfId="0" applyFont="1" applyBorder="1" applyAlignment="1">
      <alignment horizontal="center"/>
    </xf>
    <xf numFmtId="0" fontId="2" fillId="16" borderId="0" xfId="0" applyFont="1" applyFill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7" fontId="0" fillId="0" borderId="1" xfId="0" applyNumberFormat="1" applyBorder="1"/>
    <xf numFmtId="0" fontId="0" fillId="0" borderId="0" xfId="0" applyAlignment="1">
      <alignment horizontal="center" vertical="center"/>
    </xf>
    <xf numFmtId="0" fontId="0" fillId="0" borderId="21" xfId="0" applyBorder="1" applyAlignment="1">
      <alignment horizontal="center"/>
    </xf>
    <xf numFmtId="0" fontId="0" fillId="16" borderId="40" xfId="0" applyFill="1" applyBorder="1" applyAlignment="1">
      <alignment horizontal="center"/>
    </xf>
    <xf numFmtId="0" fontId="0" fillId="16" borderId="0" xfId="0" applyFill="1"/>
    <xf numFmtId="167" fontId="0" fillId="0" borderId="0" xfId="0" applyNumberFormat="1"/>
    <xf numFmtId="167" fontId="0" fillId="0" borderId="0" xfId="0" applyNumberFormat="1" applyAlignment="1">
      <alignment horizontal="center"/>
    </xf>
    <xf numFmtId="0" fontId="0" fillId="0" borderId="39" xfId="0" applyBorder="1"/>
    <xf numFmtId="167" fontId="2" fillId="0" borderId="1" xfId="0" applyNumberFormat="1" applyFont="1" applyBorder="1"/>
    <xf numFmtId="0" fontId="0" fillId="17" borderId="0" xfId="0" applyFill="1" applyAlignment="1">
      <alignment horizontal="center"/>
    </xf>
    <xf numFmtId="0" fontId="2" fillId="17" borderId="0" xfId="0" applyFont="1" applyFill="1" applyAlignment="1">
      <alignment horizontal="center"/>
    </xf>
    <xf numFmtId="0" fontId="0" fillId="17" borderId="1" xfId="0" applyFill="1" applyBorder="1" applyAlignment="1">
      <alignment horizontal="center"/>
    </xf>
    <xf numFmtId="0" fontId="0" fillId="17" borderId="21" xfId="0" applyFill="1" applyBorder="1" applyAlignment="1">
      <alignment horizontal="center"/>
    </xf>
    <xf numFmtId="0" fontId="2" fillId="16" borderId="1" xfId="0" applyFont="1" applyFill="1" applyBorder="1" applyAlignment="1">
      <alignment horizontal="center"/>
    </xf>
    <xf numFmtId="0" fontId="0" fillId="17" borderId="18" xfId="0" applyFill="1" applyBorder="1" applyAlignment="1">
      <alignment horizontal="center"/>
    </xf>
    <xf numFmtId="0" fontId="0" fillId="0" borderId="18" xfId="0" applyBorder="1" applyAlignment="1">
      <alignment horizontal="center"/>
    </xf>
    <xf numFmtId="0" fontId="2" fillId="17" borderId="12" xfId="0" applyFont="1" applyFill="1" applyBorder="1"/>
    <xf numFmtId="167" fontId="2" fillId="17" borderId="13" xfId="0" applyNumberFormat="1" applyFont="1" applyFill="1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20" xfId="0" applyBorder="1"/>
    <xf numFmtId="0" fontId="0" fillId="0" borderId="15" xfId="0" applyBorder="1"/>
    <xf numFmtId="0" fontId="0" fillId="0" borderId="41" xfId="0" applyBorder="1"/>
    <xf numFmtId="167" fontId="0" fillId="0" borderId="22" xfId="0" applyNumberFormat="1" applyBorder="1"/>
    <xf numFmtId="167" fontId="0" fillId="0" borderId="23" xfId="0" applyNumberFormat="1" applyBorder="1"/>
    <xf numFmtId="167" fontId="0" fillId="0" borderId="17" xfId="0" applyNumberFormat="1" applyBorder="1"/>
    <xf numFmtId="17" fontId="0" fillId="0" borderId="0" xfId="0" applyNumberFormat="1" applyAlignment="1">
      <alignment horizontal="center"/>
    </xf>
    <xf numFmtId="167" fontId="0" fillId="0" borderId="20" xfId="0" applyNumberFormat="1" applyBorder="1" applyAlignment="1">
      <alignment horizontal="center"/>
    </xf>
    <xf numFmtId="167" fontId="0" fillId="0" borderId="15" xfId="0" applyNumberFormat="1" applyBorder="1" applyAlignment="1">
      <alignment horizontal="center"/>
    </xf>
    <xf numFmtId="167" fontId="0" fillId="0" borderId="22" xfId="0" applyNumberFormat="1" applyBorder="1" applyAlignment="1">
      <alignment horizontal="center"/>
    </xf>
    <xf numFmtId="167" fontId="0" fillId="0" borderId="19" xfId="0" applyNumberFormat="1" applyBorder="1" applyAlignment="1">
      <alignment horizontal="center"/>
    </xf>
    <xf numFmtId="167" fontId="2" fillId="0" borderId="22" xfId="0" applyNumberFormat="1" applyFont="1" applyBorder="1" applyAlignment="1">
      <alignment horizontal="center"/>
    </xf>
    <xf numFmtId="167" fontId="2" fillId="0" borderId="0" xfId="0" applyNumberFormat="1" applyFont="1" applyAlignment="1">
      <alignment horizontal="center"/>
    </xf>
    <xf numFmtId="167" fontId="2" fillId="0" borderId="19" xfId="0" applyNumberFormat="1" applyFont="1" applyBorder="1" applyAlignment="1">
      <alignment horizontal="center"/>
    </xf>
    <xf numFmtId="167" fontId="0" fillId="0" borderId="23" xfId="0" applyNumberFormat="1" applyBorder="1" applyAlignment="1">
      <alignment horizontal="center"/>
    </xf>
    <xf numFmtId="167" fontId="0" fillId="0" borderId="17" xfId="0" applyNumberFormat="1" applyBorder="1" applyAlignment="1">
      <alignment horizontal="center"/>
    </xf>
    <xf numFmtId="167" fontId="0" fillId="0" borderId="26" xfId="0" applyNumberFormat="1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5" xfId="0" applyBorder="1"/>
    <xf numFmtId="167" fontId="0" fillId="0" borderId="19" xfId="0" applyNumberFormat="1" applyBorder="1"/>
    <xf numFmtId="167" fontId="0" fillId="0" borderId="26" xfId="0" applyNumberFormat="1" applyBorder="1"/>
    <xf numFmtId="0" fontId="0" fillId="16" borderId="43" xfId="0" applyFill="1" applyBorder="1" applyAlignment="1">
      <alignment horizontal="center"/>
    </xf>
    <xf numFmtId="17" fontId="0" fillId="0" borderId="26" xfId="0" applyNumberFormat="1" applyBorder="1" applyAlignment="1">
      <alignment horizontal="center"/>
    </xf>
    <xf numFmtId="0" fontId="2" fillId="0" borderId="0" xfId="0" applyFont="1" applyAlignment="1">
      <alignment horizontal="left"/>
    </xf>
    <xf numFmtId="9" fontId="2" fillId="0" borderId="0" xfId="0" applyNumberFormat="1" applyFont="1"/>
    <xf numFmtId="43" fontId="2" fillId="0" borderId="0" xfId="1" applyFont="1"/>
    <xf numFmtId="43" fontId="0" fillId="0" borderId="0" xfId="1" applyFont="1" applyFill="1"/>
    <xf numFmtId="43" fontId="2" fillId="0" borderId="0" xfId="1" applyFont="1" applyFill="1"/>
    <xf numFmtId="43" fontId="2" fillId="0" borderId="0" xfId="1" applyFont="1" applyBorder="1"/>
    <xf numFmtId="0" fontId="9" fillId="6" borderId="12" xfId="0" applyFont="1" applyFill="1" applyBorder="1" applyAlignment="1">
      <alignment horizontal="center" vertical="center"/>
    </xf>
    <xf numFmtId="0" fontId="9" fillId="6" borderId="16" xfId="0" applyFont="1" applyFill="1" applyBorder="1" applyAlignment="1">
      <alignment horizontal="center" vertical="center"/>
    </xf>
    <xf numFmtId="0" fontId="10" fillId="6" borderId="21" xfId="0" applyFont="1" applyFill="1" applyBorder="1" applyAlignment="1">
      <alignment horizontal="center"/>
    </xf>
    <xf numFmtId="166" fontId="10" fillId="6" borderId="21" xfId="0" applyNumberFormat="1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6" borderId="18" xfId="0" applyFont="1" applyFill="1" applyBorder="1" applyAlignment="1">
      <alignment horizontal="center"/>
    </xf>
    <xf numFmtId="0" fontId="10" fillId="6" borderId="1" xfId="0" applyFont="1" applyFill="1" applyBorder="1"/>
    <xf numFmtId="0" fontId="7" fillId="0" borderId="0" xfId="0" applyFont="1"/>
    <xf numFmtId="166" fontId="0" fillId="0" borderId="0" xfId="0" applyNumberFormat="1"/>
    <xf numFmtId="0" fontId="5" fillId="12" borderId="1" xfId="0" applyFont="1" applyFill="1" applyBorder="1" applyAlignment="1">
      <alignment horizontal="center" vertical="center"/>
    </xf>
    <xf numFmtId="0" fontId="10" fillId="6" borderId="5" xfId="0" applyFont="1" applyFill="1" applyBorder="1" applyAlignment="1">
      <alignment horizontal="center"/>
    </xf>
    <xf numFmtId="0" fontId="10" fillId="6" borderId="1" xfId="0" applyFont="1" applyFill="1" applyBorder="1" applyAlignment="1">
      <alignment horizontal="left"/>
    </xf>
    <xf numFmtId="0" fontId="10" fillId="6" borderId="5" xfId="0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left" vertical="center"/>
    </xf>
    <xf numFmtId="0" fontId="10" fillId="0" borderId="0" xfId="0" applyFont="1" applyAlignment="1">
      <alignment horizontal="center"/>
    </xf>
    <xf numFmtId="17" fontId="8" fillId="0" borderId="1" xfId="0" applyNumberFormat="1" applyFont="1" applyBorder="1" applyAlignment="1">
      <alignment horizontal="center" vertical="center"/>
    </xf>
    <xf numFmtId="17" fontId="8" fillId="5" borderId="1" xfId="0" applyNumberFormat="1" applyFont="1" applyFill="1" applyBorder="1" applyAlignment="1">
      <alignment horizontal="center" vertical="center"/>
    </xf>
    <xf numFmtId="0" fontId="12" fillId="9" borderId="33" xfId="0" applyFont="1" applyFill="1" applyBorder="1" applyAlignment="1">
      <alignment vertical="center"/>
    </xf>
    <xf numFmtId="4" fontId="0" fillId="8" borderId="0" xfId="0" applyNumberFormat="1" applyFill="1"/>
    <xf numFmtId="0" fontId="12" fillId="15" borderId="33" xfId="0" applyFont="1" applyFill="1" applyBorder="1" applyAlignment="1">
      <alignment vertical="center"/>
    </xf>
    <xf numFmtId="0" fontId="10" fillId="0" borderId="33" xfId="0" applyFont="1" applyBorder="1" applyAlignment="1">
      <alignment vertical="center"/>
    </xf>
    <xf numFmtId="4" fontId="0" fillId="0" borderId="0" xfId="0" applyNumberFormat="1"/>
    <xf numFmtId="167" fontId="0" fillId="16" borderId="0" xfId="0" applyNumberFormat="1" applyFill="1" applyAlignment="1">
      <alignment horizontal="center"/>
    </xf>
    <xf numFmtId="164" fontId="0" fillId="8" borderId="0" xfId="0" applyNumberFormat="1" applyFill="1"/>
    <xf numFmtId="0" fontId="2" fillId="0" borderId="2" xfId="0" applyFont="1" applyBorder="1" applyAlignment="1">
      <alignment horizontal="center"/>
    </xf>
    <xf numFmtId="168" fontId="0" fillId="0" borderId="1" xfId="1" applyNumberFormat="1" applyFont="1" applyBorder="1"/>
    <xf numFmtId="0" fontId="2" fillId="16" borderId="1" xfId="0" applyFont="1" applyFill="1" applyBorder="1"/>
    <xf numFmtId="0" fontId="5" fillId="8" borderId="0" xfId="0" applyFont="1" applyFill="1"/>
    <xf numFmtId="43" fontId="5" fillId="8" borderId="0" xfId="1" applyFont="1" applyFill="1"/>
    <xf numFmtId="0" fontId="10" fillId="6" borderId="7" xfId="0" applyFont="1" applyFill="1" applyBorder="1" applyAlignment="1">
      <alignment horizontal="center" vertical="center"/>
    </xf>
    <xf numFmtId="0" fontId="10" fillId="6" borderId="10" xfId="0" applyFont="1" applyFill="1" applyBorder="1" applyAlignment="1">
      <alignment horizontal="left" vertical="center"/>
    </xf>
    <xf numFmtId="17" fontId="2" fillId="0" borderId="0" xfId="0" applyNumberFormat="1" applyFont="1"/>
    <xf numFmtId="168" fontId="0" fillId="0" borderId="6" xfId="1" applyNumberFormat="1" applyFont="1" applyBorder="1" applyAlignment="1">
      <alignment horizontal="right" vertical="top"/>
    </xf>
    <xf numFmtId="168" fontId="0" fillId="0" borderId="8" xfId="1" applyNumberFormat="1" applyFont="1" applyBorder="1" applyAlignment="1">
      <alignment horizontal="right" vertical="top"/>
    </xf>
    <xf numFmtId="0" fontId="0" fillId="18" borderId="0" xfId="0" applyFill="1"/>
    <xf numFmtId="0" fontId="2" fillId="16" borderId="9" xfId="0" applyFont="1" applyFill="1" applyBorder="1"/>
    <xf numFmtId="0" fontId="2" fillId="16" borderId="4" xfId="0" applyFont="1" applyFill="1" applyBorder="1"/>
    <xf numFmtId="0" fontId="2" fillId="0" borderId="5" xfId="0" applyFont="1" applyBorder="1"/>
    <xf numFmtId="168" fontId="2" fillId="0" borderId="10" xfId="1" applyNumberFormat="1" applyFont="1" applyBorder="1"/>
    <xf numFmtId="44" fontId="0" fillId="0" borderId="1" xfId="0" applyNumberFormat="1" applyBorder="1" applyAlignment="1">
      <alignment horizontal="center"/>
    </xf>
    <xf numFmtId="9" fontId="0" fillId="0" borderId="5" xfId="3" applyFont="1" applyBorder="1" applyAlignment="1">
      <alignment horizontal="center"/>
    </xf>
    <xf numFmtId="9" fontId="0" fillId="19" borderId="0" xfId="3" applyFont="1" applyFill="1"/>
    <xf numFmtId="0" fontId="0" fillId="19" borderId="0" xfId="0" applyFill="1"/>
    <xf numFmtId="44" fontId="0" fillId="0" borderId="1" xfId="1" applyNumberFormat="1" applyFont="1" applyBorder="1"/>
    <xf numFmtId="9" fontId="0" fillId="0" borderId="1" xfId="3" applyFont="1" applyBorder="1"/>
    <xf numFmtId="9" fontId="0" fillId="0" borderId="1" xfId="3" applyFont="1" applyBorder="1" applyAlignment="1">
      <alignment horizontal="center"/>
    </xf>
    <xf numFmtId="44" fontId="0" fillId="0" borderId="12" xfId="1" applyNumberFormat="1" applyFont="1" applyBorder="1"/>
    <xf numFmtId="9" fontId="0" fillId="0" borderId="6" xfId="3" applyFont="1" applyBorder="1" applyAlignment="1">
      <alignment horizontal="center"/>
    </xf>
    <xf numFmtId="0" fontId="0" fillId="11" borderId="1" xfId="0" applyFill="1" applyBorder="1"/>
    <xf numFmtId="44" fontId="0" fillId="11" borderId="13" xfId="1" applyNumberFormat="1" applyFont="1" applyFill="1" applyBorder="1"/>
    <xf numFmtId="9" fontId="0" fillId="11" borderId="1" xfId="3" applyFont="1" applyFill="1" applyBorder="1" applyAlignment="1">
      <alignment horizontal="center"/>
    </xf>
    <xf numFmtId="9" fontId="0" fillId="11" borderId="0" xfId="3" applyFont="1" applyFill="1"/>
    <xf numFmtId="0" fontId="0" fillId="11" borderId="0" xfId="0" applyFill="1"/>
    <xf numFmtId="0" fontId="2" fillId="2" borderId="12" xfId="0" applyFont="1" applyFill="1" applyBorder="1"/>
    <xf numFmtId="0" fontId="2" fillId="2" borderId="3" xfId="0" applyFont="1" applyFill="1" applyBorder="1"/>
    <xf numFmtId="0" fontId="2" fillId="2" borderId="9" xfId="0" applyFont="1" applyFill="1" applyBorder="1"/>
    <xf numFmtId="0" fontId="2" fillId="2" borderId="4" xfId="0" applyFont="1" applyFill="1" applyBorder="1"/>
    <xf numFmtId="0" fontId="2" fillId="11" borderId="1" xfId="0" applyFont="1" applyFill="1" applyBorder="1"/>
    <xf numFmtId="168" fontId="0" fillId="11" borderId="1" xfId="1" applyNumberFormat="1" applyFont="1" applyFill="1" applyBorder="1"/>
    <xf numFmtId="168" fontId="0" fillId="11" borderId="12" xfId="0" applyNumberFormat="1" applyFill="1" applyBorder="1"/>
    <xf numFmtId="44" fontId="0" fillId="0" borderId="5" xfId="0" applyNumberFormat="1" applyBorder="1"/>
    <xf numFmtId="168" fontId="0" fillId="0" borderId="6" xfId="0" applyNumberFormat="1" applyBorder="1"/>
    <xf numFmtId="44" fontId="0" fillId="19" borderId="13" xfId="0" applyNumberFormat="1" applyFill="1" applyBorder="1"/>
    <xf numFmtId="2" fontId="0" fillId="19" borderId="1" xfId="0" applyNumberFormat="1" applyFill="1" applyBorder="1"/>
    <xf numFmtId="168" fontId="0" fillId="19" borderId="1" xfId="1" applyNumberFormat="1" applyFont="1" applyFill="1" applyBorder="1"/>
    <xf numFmtId="168" fontId="0" fillId="19" borderId="1" xfId="0" applyNumberFormat="1" applyFill="1" applyBorder="1"/>
    <xf numFmtId="0" fontId="0" fillId="19" borderId="1" xfId="0" applyFill="1" applyBorder="1"/>
    <xf numFmtId="0" fontId="0" fillId="19" borderId="0" xfId="0" applyFill="1" applyAlignment="1">
      <alignment horizontal="right"/>
    </xf>
    <xf numFmtId="0" fontId="0" fillId="11" borderId="0" xfId="0" applyFill="1" applyAlignment="1">
      <alignment horizontal="right"/>
    </xf>
    <xf numFmtId="0" fontId="2" fillId="19" borderId="1" xfId="0" applyFont="1" applyFill="1" applyBorder="1"/>
    <xf numFmtId="0" fontId="2" fillId="2" borderId="13" xfId="0" applyFont="1" applyFill="1" applyBorder="1"/>
    <xf numFmtId="44" fontId="0" fillId="0" borderId="1" xfId="0" applyNumberFormat="1" applyBorder="1"/>
    <xf numFmtId="44" fontId="2" fillId="0" borderId="1" xfId="1" applyNumberFormat="1" applyFont="1" applyBorder="1"/>
    <xf numFmtId="44" fontId="2" fillId="0" borderId="12" xfId="1" applyNumberFormat="1" applyFont="1" applyBorder="1"/>
    <xf numFmtId="44" fontId="2" fillId="11" borderId="13" xfId="1" applyNumberFormat="1" applyFont="1" applyFill="1" applyBorder="1"/>
    <xf numFmtId="9" fontId="2" fillId="11" borderId="1" xfId="3" applyFont="1" applyFill="1" applyBorder="1" applyAlignment="1">
      <alignment horizontal="center"/>
    </xf>
    <xf numFmtId="168" fontId="2" fillId="11" borderId="1" xfId="1" applyNumberFormat="1" applyFont="1" applyFill="1" applyBorder="1"/>
    <xf numFmtId="168" fontId="2" fillId="11" borderId="12" xfId="0" applyNumberFormat="1" applyFont="1" applyFill="1" applyBorder="1"/>
    <xf numFmtId="44" fontId="2" fillId="0" borderId="7" xfId="0" applyNumberFormat="1" applyFont="1" applyBorder="1"/>
    <xf numFmtId="44" fontId="2" fillId="0" borderId="10" xfId="0" applyNumberFormat="1" applyFont="1" applyBorder="1" applyAlignment="1">
      <alignment horizontal="center"/>
    </xf>
    <xf numFmtId="168" fontId="2" fillId="19" borderId="1" xfId="1" applyNumberFormat="1" applyFont="1" applyFill="1" applyBorder="1"/>
    <xf numFmtId="168" fontId="2" fillId="19" borderId="1" xfId="0" applyNumberFormat="1" applyFont="1" applyFill="1" applyBorder="1"/>
    <xf numFmtId="0" fontId="0" fillId="0" borderId="9" xfId="0" applyBorder="1"/>
    <xf numFmtId="44" fontId="0" fillId="0" borderId="9" xfId="0" applyNumberFormat="1" applyBorder="1"/>
    <xf numFmtId="44" fontId="0" fillId="0" borderId="4" xfId="0" applyNumberFormat="1" applyBorder="1"/>
    <xf numFmtId="44" fontId="0" fillId="0" borderId="6" xfId="0" applyNumberFormat="1" applyBorder="1"/>
    <xf numFmtId="44" fontId="0" fillId="0" borderId="10" xfId="0" applyNumberFormat="1" applyBorder="1"/>
    <xf numFmtId="44" fontId="0" fillId="0" borderId="8" xfId="0" applyNumberFormat="1" applyBorder="1"/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31" xfId="0" applyBorder="1" applyAlignment="1">
      <alignment horizontal="left"/>
    </xf>
    <xf numFmtId="0" fontId="0" fillId="0" borderId="32" xfId="0" applyBorder="1"/>
    <xf numFmtId="0" fontId="0" fillId="4" borderId="30" xfId="0" applyFill="1" applyBorder="1"/>
    <xf numFmtId="17" fontId="2" fillId="2" borderId="3" xfId="0" applyNumberFormat="1" applyFont="1" applyFill="1" applyBorder="1"/>
    <xf numFmtId="17" fontId="2" fillId="2" borderId="9" xfId="0" applyNumberFormat="1" applyFont="1" applyFill="1" applyBorder="1"/>
    <xf numFmtId="17" fontId="2" fillId="2" borderId="4" xfId="0" applyNumberFormat="1" applyFont="1" applyFill="1" applyBorder="1"/>
    <xf numFmtId="0" fontId="2" fillId="2" borderId="7" xfId="0" applyFont="1" applyFill="1" applyBorder="1"/>
    <xf numFmtId="0" fontId="2" fillId="2" borderId="52" xfId="0" applyFont="1" applyFill="1" applyBorder="1"/>
    <xf numFmtId="44" fontId="2" fillId="19" borderId="13" xfId="0" applyNumberFormat="1" applyFont="1" applyFill="1" applyBorder="1"/>
    <xf numFmtId="9" fontId="2" fillId="0" borderId="10" xfId="3" applyFont="1" applyBorder="1" applyAlignment="1">
      <alignment horizontal="center"/>
    </xf>
    <xf numFmtId="168" fontId="2" fillId="0" borderId="8" xfId="0" applyNumberFormat="1" applyFont="1" applyBorder="1"/>
    <xf numFmtId="0" fontId="2" fillId="2" borderId="27" xfId="0" applyFont="1" applyFill="1" applyBorder="1"/>
    <xf numFmtId="0" fontId="2" fillId="2" borderId="56" xfId="0" applyFont="1" applyFill="1" applyBorder="1"/>
    <xf numFmtId="0" fontId="2" fillId="2" borderId="49" xfId="0" applyFont="1" applyFill="1" applyBorder="1"/>
    <xf numFmtId="165" fontId="0" fillId="0" borderId="0" xfId="0" applyNumberFormat="1"/>
    <xf numFmtId="9" fontId="2" fillId="0" borderId="8" xfId="3" applyFont="1" applyBorder="1" applyAlignment="1">
      <alignment horizontal="center"/>
    </xf>
    <xf numFmtId="9" fontId="2" fillId="0" borderId="1" xfId="3" applyFont="1" applyBorder="1"/>
    <xf numFmtId="0" fontId="2" fillId="16" borderId="3" xfId="0" applyFont="1" applyFill="1" applyBorder="1"/>
    <xf numFmtId="0" fontId="2" fillId="16" borderId="4" xfId="0" applyFont="1" applyFill="1" applyBorder="1" applyAlignment="1">
      <alignment horizontal="right"/>
    </xf>
    <xf numFmtId="0" fontId="10" fillId="6" borderId="5" xfId="0" applyFont="1" applyFill="1" applyBorder="1"/>
    <xf numFmtId="0" fontId="0" fillId="0" borderId="6" xfId="0" applyBorder="1"/>
    <xf numFmtId="0" fontId="10" fillId="6" borderId="7" xfId="0" applyFont="1" applyFill="1" applyBorder="1"/>
    <xf numFmtId="0" fontId="9" fillId="6" borderId="0" xfId="0" applyFont="1" applyFill="1" applyAlignment="1">
      <alignment horizontal="center" vertical="center"/>
    </xf>
    <xf numFmtId="0" fontId="0" fillId="0" borderId="1" xfId="0" applyBorder="1" applyAlignment="1">
      <alignment horizontal="right"/>
    </xf>
    <xf numFmtId="0" fontId="2" fillId="16" borderId="4" xfId="0" applyFont="1" applyFill="1" applyBorder="1" applyAlignment="1">
      <alignment horizontal="center"/>
    </xf>
    <xf numFmtId="0" fontId="0" fillId="20" borderId="46" xfId="0" applyFill="1" applyBorder="1" applyAlignment="1">
      <alignment horizontal="center"/>
    </xf>
    <xf numFmtId="0" fontId="0" fillId="20" borderId="50" xfId="0" applyFill="1" applyBorder="1" applyAlignment="1">
      <alignment horizontal="center"/>
    </xf>
    <xf numFmtId="169" fontId="2" fillId="0" borderId="10" xfId="3" applyNumberFormat="1" applyFont="1" applyBorder="1" applyAlignment="1">
      <alignment horizontal="center"/>
    </xf>
    <xf numFmtId="9" fontId="2" fillId="0" borderId="7" xfId="3" applyFont="1" applyBorder="1" applyAlignment="1">
      <alignment horizontal="center"/>
    </xf>
    <xf numFmtId="0" fontId="2" fillId="2" borderId="25" xfId="0" applyFont="1" applyFill="1" applyBorder="1"/>
    <xf numFmtId="0" fontId="2" fillId="2" borderId="45" xfId="0" applyFont="1" applyFill="1" applyBorder="1"/>
    <xf numFmtId="0" fontId="0" fillId="0" borderId="30" xfId="0" applyBorder="1" applyAlignment="1">
      <alignment horizontal="left"/>
    </xf>
    <xf numFmtId="0" fontId="0" fillId="16" borderId="57" xfId="0" applyFill="1" applyBorder="1" applyAlignment="1">
      <alignment horizontal="center"/>
    </xf>
    <xf numFmtId="17" fontId="0" fillId="0" borderId="2" xfId="0" applyNumberFormat="1" applyBorder="1" applyAlignment="1">
      <alignment horizontal="center"/>
    </xf>
    <xf numFmtId="167" fontId="0" fillId="0" borderId="2" xfId="0" applyNumberFormat="1" applyBorder="1" applyAlignment="1">
      <alignment horizontal="center"/>
    </xf>
    <xf numFmtId="167" fontId="2" fillId="0" borderId="2" xfId="0" applyNumberFormat="1" applyFont="1" applyBorder="1" applyAlignment="1">
      <alignment horizontal="center"/>
    </xf>
    <xf numFmtId="167" fontId="0" fillId="0" borderId="18" xfId="0" applyNumberFormat="1" applyBorder="1" applyAlignment="1">
      <alignment horizontal="center"/>
    </xf>
    <xf numFmtId="17" fontId="2" fillId="2" borderId="1" xfId="0" applyNumberFormat="1" applyFont="1" applyFill="1" applyBorder="1"/>
    <xf numFmtId="0" fontId="2" fillId="0" borderId="30" xfId="0" applyFont="1" applyBorder="1"/>
    <xf numFmtId="0" fontId="10" fillId="0" borderId="59" xfId="0" applyFont="1" applyBorder="1" applyAlignment="1">
      <alignment vertical="center"/>
    </xf>
    <xf numFmtId="0" fontId="2" fillId="2" borderId="12" xfId="0" applyFont="1" applyFill="1" applyBorder="1" applyAlignment="1">
      <alignment horizontal="center"/>
    </xf>
    <xf numFmtId="44" fontId="0" fillId="0" borderId="0" xfId="0" applyNumberFormat="1"/>
    <xf numFmtId="169" fontId="0" fillId="0" borderId="1" xfId="3" applyNumberFormat="1" applyFont="1" applyBorder="1"/>
    <xf numFmtId="17" fontId="2" fillId="2" borderId="48" xfId="0" applyNumberFormat="1" applyFont="1" applyFill="1" applyBorder="1"/>
    <xf numFmtId="168" fontId="2" fillId="0" borderId="13" xfId="1" applyNumberFormat="1" applyFont="1" applyFill="1" applyBorder="1"/>
    <xf numFmtId="168" fontId="2" fillId="0" borderId="1" xfId="1" applyNumberFormat="1" applyFont="1" applyFill="1" applyBorder="1"/>
    <xf numFmtId="168" fontId="2" fillId="0" borderId="14" xfId="1" applyNumberFormat="1" applyFont="1" applyFill="1" applyBorder="1"/>
    <xf numFmtId="168" fontId="2" fillId="0" borderId="26" xfId="1" applyNumberFormat="1" applyFont="1" applyFill="1" applyBorder="1"/>
    <xf numFmtId="0" fontId="9" fillId="2" borderId="0" xfId="0" applyFont="1" applyFill="1" applyAlignment="1">
      <alignment horizontal="right"/>
    </xf>
    <xf numFmtId="17" fontId="9" fillId="2" borderId="0" xfId="0" applyNumberFormat="1" applyFont="1" applyFill="1"/>
    <xf numFmtId="43" fontId="10" fillId="0" borderId="13" xfId="1" applyFont="1" applyBorder="1"/>
    <xf numFmtId="43" fontId="10" fillId="0" borderId="1" xfId="1" applyFont="1" applyBorder="1"/>
    <xf numFmtId="166" fontId="10" fillId="0" borderId="1" xfId="1" applyNumberFormat="1" applyFont="1" applyBorder="1"/>
    <xf numFmtId="9" fontId="0" fillId="16" borderId="0" xfId="0" applyNumberFormat="1" applyFill="1"/>
    <xf numFmtId="10" fontId="0" fillId="16" borderId="0" xfId="3" applyNumberFormat="1" applyFont="1" applyFill="1"/>
    <xf numFmtId="0" fontId="2" fillId="0" borderId="32" xfId="0" applyFont="1" applyBorder="1" applyAlignment="1">
      <alignment horizontal="left"/>
    </xf>
    <xf numFmtId="43" fontId="10" fillId="0" borderId="0" xfId="1" applyFont="1" applyBorder="1"/>
    <xf numFmtId="0" fontId="10" fillId="0" borderId="6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9" fillId="0" borderId="32" xfId="0" applyFont="1" applyBorder="1"/>
    <xf numFmtId="164" fontId="0" fillId="22" borderId="0" xfId="0" applyNumberFormat="1" applyFill="1"/>
    <xf numFmtId="43" fontId="1" fillId="0" borderId="0" xfId="1" applyFont="1" applyFill="1"/>
    <xf numFmtId="10" fontId="8" fillId="0" borderId="1" xfId="0" applyNumberFormat="1" applyFont="1" applyBorder="1" applyAlignment="1">
      <alignment horizontal="center"/>
    </xf>
    <xf numFmtId="0" fontId="8" fillId="9" borderId="1" xfId="0" applyFont="1" applyFill="1" applyBorder="1" applyAlignment="1">
      <alignment horizontal="center"/>
    </xf>
    <xf numFmtId="1" fontId="8" fillId="0" borderId="1" xfId="2" applyNumberFormat="1" applyFont="1" applyBorder="1" applyAlignment="1">
      <alignment horizontal="center" vertical="center"/>
    </xf>
    <xf numFmtId="10" fontId="8" fillId="0" borderId="1" xfId="2" applyNumberFormat="1" applyFont="1" applyBorder="1" applyAlignment="1">
      <alignment horizontal="center" vertical="center"/>
    </xf>
    <xf numFmtId="0" fontId="5" fillId="13" borderId="21" xfId="0" applyFont="1" applyFill="1" applyBorder="1" applyAlignment="1">
      <alignment horizontal="center" vertical="center" wrapText="1"/>
    </xf>
    <xf numFmtId="43" fontId="10" fillId="0" borderId="13" xfId="0" applyNumberFormat="1" applyFont="1" applyBorder="1"/>
    <xf numFmtId="0" fontId="10" fillId="0" borderId="58" xfId="0" applyFont="1" applyBorder="1" applyAlignment="1">
      <alignment vertical="center"/>
    </xf>
    <xf numFmtId="44" fontId="2" fillId="2" borderId="1" xfId="0" applyNumberFormat="1" applyFont="1" applyFill="1" applyBorder="1"/>
    <xf numFmtId="0" fontId="10" fillId="6" borderId="21" xfId="0" applyFont="1" applyFill="1" applyBorder="1"/>
    <xf numFmtId="0" fontId="10" fillId="6" borderId="2" xfId="0" applyFont="1" applyFill="1" applyBorder="1"/>
    <xf numFmtId="0" fontId="10" fillId="6" borderId="18" xfId="0" applyFont="1" applyFill="1" applyBorder="1"/>
    <xf numFmtId="167" fontId="2" fillId="0" borderId="12" xfId="0" applyNumberFormat="1" applyFont="1" applyBorder="1" applyAlignment="1">
      <alignment vertical="center"/>
    </xf>
    <xf numFmtId="167" fontId="2" fillId="0" borderId="13" xfId="0" applyNumberFormat="1" applyFont="1" applyBorder="1" applyAlignment="1">
      <alignment vertical="center"/>
    </xf>
    <xf numFmtId="167" fontId="2" fillId="0" borderId="12" xfId="0" applyNumberFormat="1" applyFont="1" applyBorder="1" applyAlignment="1">
      <alignment vertical="top"/>
    </xf>
    <xf numFmtId="167" fontId="2" fillId="0" borderId="13" xfId="0" applyNumberFormat="1" applyFont="1" applyBorder="1" applyAlignment="1">
      <alignment vertical="top"/>
    </xf>
    <xf numFmtId="17" fontId="8" fillId="23" borderId="1" xfId="0" applyNumberFormat="1" applyFont="1" applyFill="1" applyBorder="1" applyAlignment="1">
      <alignment horizontal="center" vertical="center"/>
    </xf>
    <xf numFmtId="0" fontId="9" fillId="0" borderId="0" xfId="0" applyFont="1"/>
    <xf numFmtId="43" fontId="10" fillId="0" borderId="0" xfId="0" applyNumberFormat="1" applyFont="1"/>
    <xf numFmtId="166" fontId="10" fillId="0" borderId="0" xfId="0" applyNumberFormat="1" applyFont="1"/>
    <xf numFmtId="1" fontId="10" fillId="0" borderId="1" xfId="1" applyNumberFormat="1" applyFont="1" applyBorder="1" applyAlignment="1">
      <alignment horizontal="center"/>
    </xf>
    <xf numFmtId="0" fontId="0" fillId="0" borderId="35" xfId="0" applyBorder="1"/>
    <xf numFmtId="0" fontId="0" fillId="0" borderId="53" xfId="0" applyBorder="1"/>
    <xf numFmtId="0" fontId="0" fillId="0" borderId="36" xfId="0" applyBorder="1"/>
    <xf numFmtId="17" fontId="9" fillId="2" borderId="37" xfId="0" applyNumberFormat="1" applyFont="1" applyFill="1" applyBorder="1"/>
    <xf numFmtId="0" fontId="9" fillId="25" borderId="1" xfId="0" applyFont="1" applyFill="1" applyBorder="1" applyAlignment="1">
      <alignment horizontal="center" vertical="center"/>
    </xf>
    <xf numFmtId="0" fontId="9" fillId="25" borderId="14" xfId="0" applyFont="1" applyFill="1" applyBorder="1" applyAlignment="1">
      <alignment horizontal="center" vertical="center"/>
    </xf>
    <xf numFmtId="166" fontId="10" fillId="25" borderId="21" xfId="0" applyNumberFormat="1" applyFont="1" applyFill="1" applyBorder="1" applyAlignment="1">
      <alignment horizontal="center"/>
    </xf>
    <xf numFmtId="166" fontId="10" fillId="25" borderId="2" xfId="0" applyNumberFormat="1" applyFont="1" applyFill="1" applyBorder="1" applyAlignment="1">
      <alignment horizontal="center"/>
    </xf>
    <xf numFmtId="166" fontId="10" fillId="25" borderId="18" xfId="0" applyNumberFormat="1" applyFont="1" applyFill="1" applyBorder="1" applyAlignment="1">
      <alignment horizontal="center"/>
    </xf>
    <xf numFmtId="0" fontId="7" fillId="0" borderId="12" xfId="0" applyFont="1" applyBorder="1"/>
    <xf numFmtId="0" fontId="7" fillId="0" borderId="14" xfId="0" applyFont="1" applyBorder="1"/>
    <xf numFmtId="0" fontId="9" fillId="26" borderId="1" xfId="0" applyFont="1" applyFill="1" applyBorder="1" applyAlignment="1">
      <alignment horizontal="center" vertical="center" wrapText="1"/>
    </xf>
    <xf numFmtId="166" fontId="0" fillId="19" borderId="0" xfId="0" applyNumberFormat="1" applyFill="1"/>
    <xf numFmtId="166" fontId="10" fillId="26" borderId="21" xfId="0" applyNumberFormat="1" applyFont="1" applyFill="1" applyBorder="1" applyAlignment="1">
      <alignment horizontal="center"/>
    </xf>
    <xf numFmtId="166" fontId="10" fillId="26" borderId="2" xfId="0" applyNumberFormat="1" applyFont="1" applyFill="1" applyBorder="1" applyAlignment="1">
      <alignment horizontal="center"/>
    </xf>
    <xf numFmtId="166" fontId="10" fillId="26" borderId="18" xfId="0" applyNumberFormat="1" applyFont="1" applyFill="1" applyBorder="1" applyAlignment="1">
      <alignment horizontal="center"/>
    </xf>
    <xf numFmtId="0" fontId="0" fillId="23" borderId="0" xfId="0" applyFill="1"/>
    <xf numFmtId="0" fontId="9" fillId="27" borderId="1" xfId="0" applyFont="1" applyFill="1" applyBorder="1" applyAlignment="1">
      <alignment horizontal="center" vertical="center" wrapText="1"/>
    </xf>
    <xf numFmtId="166" fontId="0" fillId="23" borderId="0" xfId="0" applyNumberFormat="1" applyFill="1"/>
    <xf numFmtId="166" fontId="10" fillId="27" borderId="21" xfId="0" applyNumberFormat="1" applyFont="1" applyFill="1" applyBorder="1" applyAlignment="1">
      <alignment horizontal="center"/>
    </xf>
    <xf numFmtId="166" fontId="10" fillId="27" borderId="2" xfId="0" applyNumberFormat="1" applyFont="1" applyFill="1" applyBorder="1" applyAlignment="1">
      <alignment horizontal="center"/>
    </xf>
    <xf numFmtId="166" fontId="10" fillId="27" borderId="18" xfId="0" applyNumberFormat="1" applyFont="1" applyFill="1" applyBorder="1" applyAlignment="1">
      <alignment horizontal="center"/>
    </xf>
    <xf numFmtId="0" fontId="9" fillId="29" borderId="13" xfId="0" applyFont="1" applyFill="1" applyBorder="1" applyAlignment="1">
      <alignment horizontal="center" vertical="center"/>
    </xf>
    <xf numFmtId="166" fontId="10" fillId="29" borderId="21" xfId="0" applyNumberFormat="1" applyFont="1" applyFill="1" applyBorder="1" applyAlignment="1">
      <alignment horizontal="center"/>
    </xf>
    <xf numFmtId="166" fontId="10" fillId="29" borderId="2" xfId="0" applyNumberFormat="1" applyFont="1" applyFill="1" applyBorder="1" applyAlignment="1">
      <alignment horizontal="center"/>
    </xf>
    <xf numFmtId="166" fontId="10" fillId="29" borderId="18" xfId="0" applyNumberFormat="1" applyFont="1" applyFill="1" applyBorder="1" applyAlignment="1">
      <alignment horizontal="center"/>
    </xf>
    <xf numFmtId="166" fontId="0" fillId="28" borderId="0" xfId="0" applyNumberFormat="1" applyFill="1"/>
    <xf numFmtId="166" fontId="14" fillId="28" borderId="0" xfId="0" applyNumberFormat="1" applyFont="1" applyFill="1"/>
    <xf numFmtId="0" fontId="12" fillId="20" borderId="33" xfId="0" applyFont="1" applyFill="1" applyBorder="1" applyAlignment="1">
      <alignment vertical="center"/>
    </xf>
    <xf numFmtId="168" fontId="10" fillId="0" borderId="1" xfId="1" applyNumberFormat="1" applyFont="1" applyBorder="1" applyAlignment="1">
      <alignment horizontal="center"/>
    </xf>
    <xf numFmtId="168" fontId="10" fillId="0" borderId="1" xfId="1" applyNumberFormat="1" applyFont="1" applyBorder="1"/>
    <xf numFmtId="166" fontId="10" fillId="0" borderId="13" xfId="1" applyNumberFormat="1" applyFont="1" applyBorder="1"/>
    <xf numFmtId="0" fontId="8" fillId="5" borderId="53" xfId="0" applyFont="1" applyFill="1" applyBorder="1" applyAlignment="1">
      <alignment horizontal="right" vertical="center"/>
    </xf>
    <xf numFmtId="0" fontId="8" fillId="5" borderId="36" xfId="0" applyFont="1" applyFill="1" applyBorder="1" applyAlignment="1">
      <alignment horizontal="right" vertical="center"/>
    </xf>
    <xf numFmtId="166" fontId="10" fillId="0" borderId="6" xfId="1" applyNumberFormat="1" applyFont="1" applyBorder="1"/>
    <xf numFmtId="43" fontId="10" fillId="0" borderId="6" xfId="1" applyFont="1" applyBorder="1"/>
    <xf numFmtId="43" fontId="10" fillId="0" borderId="47" xfId="1" applyFont="1" applyBorder="1"/>
    <xf numFmtId="0" fontId="7" fillId="6" borderId="1" xfId="0" applyFont="1" applyFill="1" applyBorder="1"/>
    <xf numFmtId="0" fontId="7" fillId="6" borderId="1" xfId="0" applyFont="1" applyFill="1" applyBorder="1" applyAlignment="1">
      <alignment horizontal="center"/>
    </xf>
    <xf numFmtId="166" fontId="7" fillId="25" borderId="1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/>
    </xf>
    <xf numFmtId="0" fontId="7" fillId="0" borderId="0" xfId="0" applyFont="1" applyFill="1" applyBorder="1"/>
    <xf numFmtId="0" fontId="9" fillId="0" borderId="0" xfId="0" applyFont="1" applyFill="1" applyBorder="1" applyAlignment="1">
      <alignment horizontal="center" vertical="center" wrapText="1"/>
    </xf>
    <xf numFmtId="166" fontId="10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/>
    <xf numFmtId="166" fontId="16" fillId="0" borderId="0" xfId="0" applyNumberFormat="1" applyFont="1" applyFill="1" applyBorder="1" applyAlignment="1">
      <alignment horizontal="center" vertical="center"/>
    </xf>
    <xf numFmtId="0" fontId="7" fillId="0" borderId="0" xfId="0" applyFont="1" applyBorder="1"/>
    <xf numFmtId="166" fontId="11" fillId="19" borderId="0" xfId="0" applyNumberFormat="1" applyFont="1" applyFill="1"/>
    <xf numFmtId="166" fontId="11" fillId="23" borderId="0" xfId="0" applyNumberFormat="1" applyFont="1" applyFill="1"/>
    <xf numFmtId="166" fontId="11" fillId="28" borderId="0" xfId="0" applyNumberFormat="1" applyFont="1" applyFill="1"/>
    <xf numFmtId="166" fontId="7" fillId="26" borderId="1" xfId="0" applyNumberFormat="1" applyFont="1" applyFill="1" applyBorder="1" applyAlignment="1">
      <alignment horizontal="center"/>
    </xf>
    <xf numFmtId="166" fontId="7" fillId="27" borderId="1" xfId="0" applyNumberFormat="1" applyFont="1" applyFill="1" applyBorder="1" applyAlignment="1">
      <alignment horizontal="center"/>
    </xf>
    <xf numFmtId="166" fontId="7" fillId="29" borderId="1" xfId="0" applyNumberFormat="1" applyFont="1" applyFill="1" applyBorder="1" applyAlignment="1">
      <alignment horizontal="center"/>
    </xf>
    <xf numFmtId="166" fontId="7" fillId="6" borderId="1" xfId="0" applyNumberFormat="1" applyFont="1" applyFill="1" applyBorder="1" applyAlignment="1">
      <alignment horizontal="center"/>
    </xf>
    <xf numFmtId="0" fontId="2" fillId="23" borderId="1" xfId="0" applyFont="1" applyFill="1" applyBorder="1" applyAlignment="1">
      <alignment horizontal="center" vertical="center" wrapText="1"/>
    </xf>
    <xf numFmtId="0" fontId="2" fillId="28" borderId="1" xfId="0" applyFont="1" applyFill="1" applyBorder="1" applyAlignment="1">
      <alignment vertical="center"/>
    </xf>
    <xf numFmtId="0" fontId="10" fillId="0" borderId="1" xfId="1" applyNumberFormat="1" applyFont="1" applyBorder="1"/>
    <xf numFmtId="0" fontId="2" fillId="2" borderId="0" xfId="0" applyFont="1" applyFill="1" applyAlignment="1">
      <alignment horizontal="right"/>
    </xf>
    <xf numFmtId="0" fontId="2" fillId="2" borderId="0" xfId="0" applyFont="1" applyFill="1"/>
    <xf numFmtId="44" fontId="0" fillId="0" borderId="13" xfId="1" applyNumberFormat="1" applyFont="1" applyBorder="1" applyAlignment="1"/>
    <xf numFmtId="44" fontId="0" fillId="0" borderId="14" xfId="1" applyNumberFormat="1" applyFont="1" applyBorder="1" applyAlignment="1"/>
    <xf numFmtId="44" fontId="0" fillId="0" borderId="1" xfId="1" applyNumberFormat="1" applyFont="1" applyBorder="1" applyAlignment="1"/>
    <xf numFmtId="44" fontId="0" fillId="0" borderId="13" xfId="0" applyNumberFormat="1" applyBorder="1"/>
    <xf numFmtId="44" fontId="0" fillId="0" borderId="0" xfId="1" applyNumberFormat="1" applyFont="1" applyBorder="1" applyAlignment="1"/>
    <xf numFmtId="44" fontId="0" fillId="0" borderId="0" xfId="1" applyNumberFormat="1" applyFont="1" applyBorder="1"/>
    <xf numFmtId="44" fontId="0" fillId="4" borderId="1" xfId="1" applyNumberFormat="1" applyFont="1" applyFill="1" applyBorder="1" applyAlignment="1"/>
    <xf numFmtId="44" fontId="0" fillId="0" borderId="13" xfId="1" applyNumberFormat="1" applyFont="1" applyBorder="1"/>
    <xf numFmtId="44" fontId="0" fillId="0" borderId="14" xfId="1" applyNumberFormat="1" applyFont="1" applyBorder="1"/>
    <xf numFmtId="44" fontId="0" fillId="8" borderId="1" xfId="0" applyNumberFormat="1" applyFill="1" applyBorder="1"/>
    <xf numFmtId="43" fontId="2" fillId="2" borderId="0" xfId="1" applyFont="1" applyFill="1"/>
    <xf numFmtId="43" fontId="0" fillId="2" borderId="0" xfId="1" applyFont="1" applyFill="1"/>
    <xf numFmtId="43" fontId="10" fillId="0" borderId="14" xfId="1" applyFont="1" applyBorder="1"/>
    <xf numFmtId="17" fontId="9" fillId="2" borderId="0" xfId="0" applyNumberFormat="1" applyFont="1" applyFill="1" applyBorder="1"/>
    <xf numFmtId="43" fontId="10" fillId="0" borderId="5" xfId="1" applyFont="1" applyBorder="1"/>
    <xf numFmtId="166" fontId="10" fillId="24" borderId="5" xfId="1" applyNumberFormat="1" applyFont="1" applyFill="1" applyBorder="1"/>
    <xf numFmtId="43" fontId="10" fillId="24" borderId="5" xfId="1" applyFont="1" applyFill="1" applyBorder="1"/>
    <xf numFmtId="0" fontId="2" fillId="2" borderId="0" xfId="0" applyFont="1" applyFill="1" applyBorder="1"/>
    <xf numFmtId="0" fontId="0" fillId="0" borderId="0" xfId="0" applyFill="1"/>
    <xf numFmtId="0" fontId="13" fillId="2" borderId="0" xfId="0" applyFont="1" applyFill="1"/>
    <xf numFmtId="0" fontId="0" fillId="0" borderId="0" xfId="0" applyFill="1" applyAlignment="1">
      <alignment horizontal="left"/>
    </xf>
    <xf numFmtId="0" fontId="0" fillId="0" borderId="0" xfId="0" applyBorder="1"/>
    <xf numFmtId="0" fontId="2" fillId="0" borderId="0" xfId="0" applyFont="1" applyFill="1" applyBorder="1"/>
    <xf numFmtId="169" fontId="0" fillId="0" borderId="0" xfId="3" applyNumberFormat="1" applyFont="1" applyFill="1" applyBorder="1"/>
    <xf numFmtId="169" fontId="0" fillId="0" borderId="0" xfId="0" applyNumberFormat="1" applyFill="1" applyBorder="1"/>
    <xf numFmtId="43" fontId="10" fillId="0" borderId="7" xfId="0" applyNumberFormat="1" applyFont="1" applyBorder="1"/>
    <xf numFmtId="43" fontId="10" fillId="0" borderId="52" xfId="0" applyNumberFormat="1" applyFont="1" applyBorder="1"/>
    <xf numFmtId="43" fontId="10" fillId="0" borderId="51" xfId="0" applyNumberFormat="1" applyFont="1" applyBorder="1"/>
    <xf numFmtId="166" fontId="10" fillId="0" borderId="52" xfId="0" applyNumberFormat="1" applyFont="1" applyBorder="1"/>
    <xf numFmtId="17" fontId="9" fillId="2" borderId="1" xfId="0" applyNumberFormat="1" applyFont="1" applyFill="1" applyBorder="1"/>
    <xf numFmtId="17" fontId="9" fillId="2" borderId="5" xfId="0" applyNumberFormat="1" applyFont="1" applyFill="1" applyBorder="1"/>
    <xf numFmtId="43" fontId="10" fillId="0" borderId="14" xfId="0" applyNumberFormat="1" applyFont="1" applyBorder="1"/>
    <xf numFmtId="0" fontId="8" fillId="5" borderId="48" xfId="0" applyFont="1" applyFill="1" applyBorder="1" applyAlignment="1">
      <alignment horizontal="right" vertical="center"/>
    </xf>
    <xf numFmtId="17" fontId="9" fillId="2" borderId="13" xfId="0" applyNumberFormat="1" applyFont="1" applyFill="1" applyBorder="1"/>
    <xf numFmtId="17" fontId="9" fillId="2" borderId="6" xfId="0" applyNumberFormat="1" applyFont="1" applyFill="1" applyBorder="1"/>
    <xf numFmtId="43" fontId="10" fillId="0" borderId="10" xfId="0" applyNumberFormat="1" applyFont="1" applyBorder="1"/>
    <xf numFmtId="43" fontId="10" fillId="0" borderId="8" xfId="0" applyNumberFormat="1" applyFont="1" applyBorder="1"/>
    <xf numFmtId="168" fontId="10" fillId="0" borderId="13" xfId="1" applyNumberFormat="1" applyFont="1" applyBorder="1" applyAlignment="1">
      <alignment horizontal="center"/>
    </xf>
    <xf numFmtId="1" fontId="10" fillId="0" borderId="13" xfId="1" applyNumberFormat="1" applyFont="1" applyBorder="1" applyAlignment="1">
      <alignment horizontal="center"/>
    </xf>
    <xf numFmtId="0" fontId="10" fillId="0" borderId="61" xfId="0" applyFont="1" applyBorder="1" applyAlignment="1">
      <alignment vertical="center"/>
    </xf>
    <xf numFmtId="17" fontId="9" fillId="2" borderId="12" xfId="0" applyNumberFormat="1" applyFont="1" applyFill="1" applyBorder="1"/>
    <xf numFmtId="1" fontId="10" fillId="0" borderId="12" xfId="1" applyNumberFormat="1" applyFont="1" applyBorder="1" applyAlignment="1">
      <alignment horizontal="center"/>
    </xf>
    <xf numFmtId="1" fontId="10" fillId="0" borderId="5" xfId="1" applyNumberFormat="1" applyFont="1" applyBorder="1" applyAlignment="1">
      <alignment horizontal="center"/>
    </xf>
    <xf numFmtId="1" fontId="10" fillId="0" borderId="6" xfId="1" applyNumberFormat="1" applyFont="1" applyBorder="1" applyAlignment="1">
      <alignment horizontal="center"/>
    </xf>
    <xf numFmtId="1" fontId="10" fillId="24" borderId="5" xfId="1" applyNumberFormat="1" applyFont="1" applyFill="1" applyBorder="1" applyAlignment="1">
      <alignment horizontal="center"/>
    </xf>
    <xf numFmtId="1" fontId="10" fillId="24" borderId="7" xfId="1" applyNumberFormat="1" applyFont="1" applyFill="1" applyBorder="1" applyAlignment="1">
      <alignment horizontal="center"/>
    </xf>
    <xf numFmtId="1" fontId="10" fillId="0" borderId="10" xfId="1" applyNumberFormat="1" applyFont="1" applyBorder="1" applyAlignment="1">
      <alignment horizontal="center"/>
    </xf>
    <xf numFmtId="1" fontId="10" fillId="0" borderId="8" xfId="1" applyNumberFormat="1" applyFont="1" applyBorder="1" applyAlignment="1">
      <alignment horizontal="center"/>
    </xf>
    <xf numFmtId="17" fontId="8" fillId="0" borderId="12" xfId="0" applyNumberFormat="1" applyFont="1" applyBorder="1" applyAlignment="1">
      <alignment horizontal="center" vertical="center"/>
    </xf>
    <xf numFmtId="17" fontId="8" fillId="23" borderId="13" xfId="0" applyNumberFormat="1" applyFont="1" applyFill="1" applyBorder="1" applyAlignment="1">
      <alignment horizontal="center" vertical="center"/>
    </xf>
    <xf numFmtId="17" fontId="8" fillId="30" borderId="3" xfId="0" applyNumberFormat="1" applyFont="1" applyFill="1" applyBorder="1" applyAlignment="1">
      <alignment horizontal="center" vertical="center"/>
    </xf>
    <xf numFmtId="17" fontId="8" fillId="30" borderId="9" xfId="0" applyNumberFormat="1" applyFont="1" applyFill="1" applyBorder="1" applyAlignment="1">
      <alignment horizontal="center" vertical="center"/>
    </xf>
    <xf numFmtId="17" fontId="8" fillId="30" borderId="4" xfId="0" applyNumberFormat="1" applyFont="1" applyFill="1" applyBorder="1" applyAlignment="1">
      <alignment horizontal="center" vertical="center"/>
    </xf>
    <xf numFmtId="167" fontId="0" fillId="0" borderId="19" xfId="0" applyNumberFormat="1" applyFont="1" applyBorder="1" applyAlignment="1">
      <alignment horizontal="center"/>
    </xf>
    <xf numFmtId="0" fontId="2" fillId="3" borderId="0" xfId="0" applyFont="1" applyFill="1" applyAlignment="1">
      <alignment horizontal="left" vertical="top"/>
    </xf>
    <xf numFmtId="168" fontId="0" fillId="0" borderId="1" xfId="1" applyNumberFormat="1" applyFont="1" applyFill="1" applyBorder="1"/>
    <xf numFmtId="17" fontId="2" fillId="2" borderId="62" xfId="0" applyNumberFormat="1" applyFont="1" applyFill="1" applyBorder="1"/>
    <xf numFmtId="0" fontId="2" fillId="2" borderId="63" xfId="0" applyFont="1" applyFill="1" applyBorder="1"/>
    <xf numFmtId="168" fontId="2" fillId="0" borderId="12" xfId="1" applyNumberFormat="1" applyFont="1" applyFill="1" applyBorder="1"/>
    <xf numFmtId="168" fontId="2" fillId="0" borderId="17" xfId="1" applyNumberFormat="1" applyFont="1" applyFill="1" applyBorder="1"/>
    <xf numFmtId="0" fontId="2" fillId="2" borderId="64" xfId="0" applyFont="1" applyFill="1" applyBorder="1"/>
    <xf numFmtId="168" fontId="2" fillId="0" borderId="46" xfId="1" applyNumberFormat="1" applyFont="1" applyFill="1" applyBorder="1"/>
    <xf numFmtId="168" fontId="2" fillId="0" borderId="47" xfId="1" applyNumberFormat="1" applyFont="1" applyFill="1" applyBorder="1"/>
    <xf numFmtId="168" fontId="2" fillId="0" borderId="5" xfId="1" applyNumberFormat="1" applyFont="1" applyFill="1" applyBorder="1"/>
    <xf numFmtId="168" fontId="2" fillId="0" borderId="6" xfId="1" applyNumberFormat="1" applyFont="1" applyFill="1" applyBorder="1"/>
    <xf numFmtId="168" fontId="2" fillId="0" borderId="7" xfId="1" applyNumberFormat="1" applyFont="1" applyFill="1" applyBorder="1"/>
    <xf numFmtId="168" fontId="2" fillId="0" borderId="52" xfId="1" applyNumberFormat="1" applyFont="1" applyFill="1" applyBorder="1"/>
    <xf numFmtId="17" fontId="2" fillId="2" borderId="12" xfId="0" applyNumberFormat="1" applyFont="1" applyFill="1" applyBorder="1"/>
    <xf numFmtId="168" fontId="2" fillId="0" borderId="23" xfId="1" applyNumberFormat="1" applyFont="1" applyFill="1" applyBorder="1"/>
    <xf numFmtId="17" fontId="2" fillId="2" borderId="13" xfId="0" applyNumberFormat="1" applyFont="1" applyFill="1" applyBorder="1"/>
    <xf numFmtId="1" fontId="2" fillId="0" borderId="13" xfId="0" applyNumberFormat="1" applyFont="1" applyBorder="1"/>
    <xf numFmtId="17" fontId="2" fillId="2" borderId="5" xfId="0" applyNumberFormat="1" applyFont="1" applyFill="1" applyBorder="1"/>
    <xf numFmtId="17" fontId="2" fillId="2" borderId="6" xfId="0" applyNumberFormat="1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168" fontId="2" fillId="0" borderId="51" xfId="1" applyNumberFormat="1" applyFont="1" applyFill="1" applyBorder="1"/>
    <xf numFmtId="44" fontId="0" fillId="0" borderId="13" xfId="1" applyNumberFormat="1" applyFont="1" applyFill="1" applyBorder="1"/>
    <xf numFmtId="0" fontId="2" fillId="0" borderId="5" xfId="0" applyFont="1" applyFill="1" applyBorder="1"/>
    <xf numFmtId="0" fontId="0" fillId="0" borderId="1" xfId="0" applyFill="1" applyBorder="1"/>
    <xf numFmtId="9" fontId="0" fillId="0" borderId="1" xfId="3" applyNumberFormat="1" applyFont="1" applyBorder="1"/>
    <xf numFmtId="9" fontId="0" fillId="0" borderId="1" xfId="0" applyNumberFormat="1" applyBorder="1"/>
    <xf numFmtId="168" fontId="0" fillId="0" borderId="0" xfId="0" applyNumberFormat="1"/>
    <xf numFmtId="43" fontId="17" fillId="0" borderId="0" xfId="1" applyFont="1"/>
    <xf numFmtId="44" fontId="0" fillId="0" borderId="6" xfId="1" applyNumberFormat="1" applyFont="1" applyBorder="1"/>
    <xf numFmtId="44" fontId="1" fillId="0" borderId="1" xfId="1" applyNumberFormat="1" applyFont="1" applyBorder="1"/>
    <xf numFmtId="44" fontId="1" fillId="0" borderId="6" xfId="1" applyNumberFormat="1" applyFont="1" applyBorder="1"/>
    <xf numFmtId="44" fontId="1" fillId="0" borderId="1" xfId="1" applyNumberFormat="1" applyFont="1" applyFill="1" applyBorder="1"/>
    <xf numFmtId="0" fontId="2" fillId="0" borderId="7" xfId="0" applyFont="1" applyFill="1" applyBorder="1"/>
    <xf numFmtId="0" fontId="2" fillId="4" borderId="3" xfId="0" applyFont="1" applyFill="1" applyBorder="1"/>
    <xf numFmtId="44" fontId="2" fillId="4" borderId="4" xfId="0" applyNumberFormat="1" applyFont="1" applyFill="1" applyBorder="1"/>
    <xf numFmtId="0" fontId="2" fillId="4" borderId="7" xfId="0" applyFont="1" applyFill="1" applyBorder="1"/>
    <xf numFmtId="44" fontId="2" fillId="4" borderId="8" xfId="0" applyNumberFormat="1" applyFont="1" applyFill="1" applyBorder="1"/>
    <xf numFmtId="44" fontId="8" fillId="9" borderId="1" xfId="0" applyNumberFormat="1" applyFont="1" applyFill="1" applyBorder="1" applyAlignment="1">
      <alignment horizontal="right" vertical="center"/>
    </xf>
    <xf numFmtId="44" fontId="8" fillId="9" borderId="12" xfId="0" applyNumberFormat="1" applyFont="1" applyFill="1" applyBorder="1" applyAlignment="1">
      <alignment horizontal="right" vertical="center"/>
    </xf>
    <xf numFmtId="44" fontId="8" fillId="0" borderId="5" xfId="0" applyNumberFormat="1" applyFont="1" applyBorder="1" applyAlignment="1">
      <alignment horizontal="right" vertical="center"/>
    </xf>
    <xf numFmtId="44" fontId="8" fillId="0" borderId="1" xfId="0" applyNumberFormat="1" applyFont="1" applyBorder="1" applyAlignment="1">
      <alignment horizontal="right" vertical="center"/>
    </xf>
    <xf numFmtId="44" fontId="8" fillId="0" borderId="6" xfId="0" applyNumberFormat="1" applyFont="1" applyBorder="1" applyAlignment="1">
      <alignment horizontal="right" vertical="center"/>
    </xf>
    <xf numFmtId="44" fontId="8" fillId="0" borderId="13" xfId="0" applyNumberFormat="1" applyFont="1" applyBorder="1" applyAlignment="1">
      <alignment horizontal="right" vertical="center"/>
    </xf>
    <xf numFmtId="44" fontId="8" fillId="15" borderId="1" xfId="0" applyNumberFormat="1" applyFont="1" applyFill="1" applyBorder="1" applyAlignment="1">
      <alignment horizontal="right" vertical="center"/>
    </xf>
    <xf numFmtId="44" fontId="8" fillId="15" borderId="12" xfId="0" applyNumberFormat="1" applyFont="1" applyFill="1" applyBorder="1" applyAlignment="1">
      <alignment horizontal="right" vertical="center"/>
    </xf>
    <xf numFmtId="44" fontId="8" fillId="20" borderId="5" xfId="0" applyNumberFormat="1" applyFont="1" applyFill="1" applyBorder="1" applyAlignment="1">
      <alignment horizontal="right" vertical="center"/>
    </xf>
    <xf numFmtId="44" fontId="8" fillId="20" borderId="1" xfId="0" applyNumberFormat="1" applyFont="1" applyFill="1" applyBorder="1" applyAlignment="1">
      <alignment horizontal="right" vertical="center"/>
    </xf>
    <xf numFmtId="44" fontId="8" fillId="20" borderId="6" xfId="0" applyNumberFormat="1" applyFont="1" applyFill="1" applyBorder="1" applyAlignment="1">
      <alignment horizontal="right" vertical="center"/>
    </xf>
    <xf numFmtId="44" fontId="8" fillId="20" borderId="13" xfId="0" applyNumberFormat="1" applyFont="1" applyFill="1" applyBorder="1" applyAlignment="1">
      <alignment horizontal="right" vertical="center"/>
    </xf>
    <xf numFmtId="44" fontId="10" fillId="0" borderId="1" xfId="0" applyNumberFormat="1" applyFont="1" applyBorder="1" applyAlignment="1">
      <alignment horizontal="right" vertical="center"/>
    </xf>
    <xf numFmtId="44" fontId="10" fillId="0" borderId="12" xfId="0" applyNumberFormat="1" applyFont="1" applyBorder="1" applyAlignment="1">
      <alignment horizontal="right" vertical="center"/>
    </xf>
    <xf numFmtId="44" fontId="10" fillId="0" borderId="5" xfId="0" applyNumberFormat="1" applyFont="1" applyBorder="1" applyAlignment="1">
      <alignment horizontal="right" vertical="center"/>
    </xf>
    <xf numFmtId="44" fontId="10" fillId="0" borderId="6" xfId="0" applyNumberFormat="1" applyFont="1" applyBorder="1" applyAlignment="1">
      <alignment horizontal="right" vertical="center"/>
    </xf>
    <xf numFmtId="44" fontId="10" fillId="0" borderId="13" xfId="0" applyNumberFormat="1" applyFont="1" applyBorder="1" applyAlignment="1">
      <alignment horizontal="right" vertical="center"/>
    </xf>
    <xf numFmtId="44" fontId="7" fillId="0" borderId="1" xfId="0" applyNumberFormat="1" applyFont="1" applyBorder="1" applyAlignment="1">
      <alignment horizontal="right" vertical="center"/>
    </xf>
    <xf numFmtId="44" fontId="8" fillId="20" borderId="12" xfId="0" applyNumberFormat="1" applyFont="1" applyFill="1" applyBorder="1" applyAlignment="1">
      <alignment horizontal="right" vertical="center"/>
    </xf>
    <xf numFmtId="44" fontId="9" fillId="20" borderId="5" xfId="0" applyNumberFormat="1" applyFont="1" applyFill="1" applyBorder="1" applyAlignment="1">
      <alignment horizontal="right" vertical="center"/>
    </xf>
    <xf numFmtId="44" fontId="9" fillId="20" borderId="1" xfId="0" applyNumberFormat="1" applyFont="1" applyFill="1" applyBorder="1" applyAlignment="1">
      <alignment horizontal="right" vertical="center"/>
    </xf>
    <xf numFmtId="44" fontId="9" fillId="20" borderId="6" xfId="0" applyNumberFormat="1" applyFont="1" applyFill="1" applyBorder="1" applyAlignment="1">
      <alignment horizontal="right" vertical="center"/>
    </xf>
    <xf numFmtId="44" fontId="9" fillId="20" borderId="13" xfId="0" applyNumberFormat="1" applyFont="1" applyFill="1" applyBorder="1" applyAlignment="1">
      <alignment horizontal="right" vertical="center"/>
    </xf>
    <xf numFmtId="44" fontId="10" fillId="0" borderId="7" xfId="0" applyNumberFormat="1" applyFont="1" applyBorder="1" applyAlignment="1">
      <alignment horizontal="right" vertical="center"/>
    </xf>
    <xf numFmtId="44" fontId="10" fillId="0" borderId="10" xfId="0" applyNumberFormat="1" applyFont="1" applyBorder="1" applyAlignment="1">
      <alignment horizontal="right" vertical="center"/>
    </xf>
    <xf numFmtId="44" fontId="10" fillId="0" borderId="8" xfId="0" applyNumberFormat="1" applyFont="1" applyBorder="1" applyAlignment="1">
      <alignment horizontal="right" vertical="center"/>
    </xf>
    <xf numFmtId="44" fontId="2" fillId="0" borderId="0" xfId="1" applyNumberFormat="1" applyFont="1" applyAlignment="1">
      <alignment horizontal="left" vertical="top"/>
    </xf>
    <xf numFmtId="44" fontId="2" fillId="0" borderId="0" xfId="1" applyNumberFormat="1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3" fillId="0" borderId="0" xfId="0" applyFont="1" applyAlignment="1">
      <alignment horizont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11" borderId="0" xfId="0" applyFill="1" applyAlignment="1">
      <alignment horizontal="center"/>
    </xf>
    <xf numFmtId="0" fontId="0" fillId="19" borderId="0" xfId="0" applyFill="1" applyAlignment="1">
      <alignment horizontal="center"/>
    </xf>
    <xf numFmtId="0" fontId="0" fillId="20" borderId="44" xfId="0" applyFill="1" applyBorder="1" applyAlignment="1">
      <alignment horizontal="center" vertical="center"/>
    </xf>
    <xf numFmtId="0" fontId="0" fillId="20" borderId="46" xfId="0" applyFill="1" applyBorder="1" applyAlignment="1">
      <alignment horizontal="center" vertical="center"/>
    </xf>
    <xf numFmtId="0" fontId="0" fillId="20" borderId="35" xfId="0" applyFill="1" applyBorder="1" applyAlignment="1">
      <alignment horizontal="center" vertical="center"/>
    </xf>
    <xf numFmtId="0" fontId="0" fillId="20" borderId="24" xfId="0" applyFill="1" applyBorder="1" applyAlignment="1">
      <alignment horizontal="center" vertical="center"/>
    </xf>
    <xf numFmtId="0" fontId="0" fillId="20" borderId="38" xfId="0" applyFill="1" applyBorder="1" applyAlignment="1">
      <alignment horizontal="center" vertical="center"/>
    </xf>
    <xf numFmtId="0" fontId="0" fillId="21" borderId="54" xfId="0" applyFill="1" applyBorder="1" applyAlignment="1">
      <alignment horizontal="center" vertical="center" wrapText="1"/>
    </xf>
    <xf numFmtId="0" fontId="0" fillId="21" borderId="34" xfId="0" applyFill="1" applyBorder="1" applyAlignment="1">
      <alignment horizontal="center" vertical="center" wrapText="1"/>
    </xf>
    <xf numFmtId="0" fontId="0" fillId="21" borderId="55" xfId="0" applyFill="1" applyBorder="1" applyAlignment="1">
      <alignment horizontal="center" vertical="center" wrapText="1"/>
    </xf>
    <xf numFmtId="0" fontId="0" fillId="21" borderId="54" xfId="0" applyFill="1" applyBorder="1" applyAlignment="1">
      <alignment horizontal="center" vertical="center"/>
    </xf>
    <xf numFmtId="0" fontId="0" fillId="21" borderId="34" xfId="0" applyFill="1" applyBorder="1" applyAlignment="1">
      <alignment horizontal="center" vertical="center"/>
    </xf>
    <xf numFmtId="0" fontId="0" fillId="21" borderId="55" xfId="0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16" borderId="12" xfId="0" applyFill="1" applyBorder="1" applyAlignment="1">
      <alignment horizontal="center"/>
    </xf>
    <xf numFmtId="0" fontId="0" fillId="16" borderId="13" xfId="0" applyFill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6" fillId="6" borderId="0" xfId="0" applyFont="1" applyFill="1" applyAlignment="1">
      <alignment horizontal="center"/>
    </xf>
    <xf numFmtId="0" fontId="6" fillId="6" borderId="11" xfId="0" applyFont="1" applyFill="1" applyBorder="1" applyAlignment="1">
      <alignment horizontal="center"/>
    </xf>
    <xf numFmtId="0" fontId="5" fillId="7" borderId="12" xfId="0" applyFont="1" applyFill="1" applyBorder="1" applyAlignment="1">
      <alignment horizontal="center" vertical="center"/>
    </xf>
    <xf numFmtId="0" fontId="5" fillId="7" borderId="13" xfId="0" applyFont="1" applyFill="1" applyBorder="1" applyAlignment="1">
      <alignment horizontal="center" vertical="center"/>
    </xf>
    <xf numFmtId="0" fontId="9" fillId="14" borderId="0" xfId="0" applyFont="1" applyFill="1" applyAlignment="1">
      <alignment horizontal="center"/>
    </xf>
    <xf numFmtId="0" fontId="11" fillId="9" borderId="0" xfId="0" applyFont="1" applyFill="1" applyAlignment="1">
      <alignment horizontal="center"/>
    </xf>
    <xf numFmtId="0" fontId="5" fillId="10" borderId="20" xfId="0" applyFont="1" applyFill="1" applyBorder="1" applyAlignment="1">
      <alignment horizontal="center" vertical="center"/>
    </xf>
    <xf numFmtId="0" fontId="7" fillId="11" borderId="25" xfId="0" applyFont="1" applyFill="1" applyBorder="1"/>
    <xf numFmtId="0" fontId="2" fillId="16" borderId="3" xfId="0" applyFont="1" applyFill="1" applyBorder="1" applyAlignment="1">
      <alignment horizontal="center"/>
    </xf>
    <xf numFmtId="0" fontId="2" fillId="16" borderId="9" xfId="0" applyFont="1" applyFill="1" applyBorder="1" applyAlignment="1">
      <alignment horizontal="center"/>
    </xf>
  </cellXfs>
  <cellStyles count="4">
    <cellStyle name="Migliaia" xfId="1" builtinId="3"/>
    <cellStyle name="Normale" xfId="0" builtinId="0"/>
    <cellStyle name="Percentuale" xfId="3" builtinId="5"/>
    <cellStyle name="Valuta" xfId="2" builtinId="4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Unlevered Cash Flow Best-case</a:t>
            </a:r>
          </a:p>
          <a:p>
            <a:pPr>
              <a:defRPr/>
            </a:pPr>
            <a:r>
              <a:rPr lang="en-US" b="1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'NPV Best-case scenario'!$A$45</c:f>
              <c:strCache>
                <c:ptCount val="1"/>
                <c:pt idx="0">
                  <c:v>Unlevered Cash Flow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3.4288789891148308E-2"/>
                  <c:y val="-5.468654653127006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CA5-42B0-9DBA-3142DA4BBCBE}"/>
                </c:ext>
              </c:extLst>
            </c:dLbl>
            <c:numFmt formatCode="_(&quot;€&quot;* #,##0_);_(&quot;€&quot;* \(#,##0\);_(&quot;€&quot;* &quot;-&quot;_);_(@_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'NPV Best-case scenario'!$B$36:$K$36</c:f>
              <c:numCache>
                <c:formatCode>General</c:formatCode>
                <c:ptCount val="10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</c:numCache>
            </c:numRef>
          </c:cat>
          <c:val>
            <c:numRef>
              <c:f>'NPV Best-case scenario'!$B$45:$K$45</c:f>
              <c:numCache>
                <c:formatCode>_("€"* #,##0.00_);_("€"* \(#,##0.00\);_("€"* "-"??_);_(@_)</c:formatCode>
                <c:ptCount val="10"/>
                <c:pt idx="0">
                  <c:v>154530.26974629634</c:v>
                </c:pt>
                <c:pt idx="1">
                  <c:v>-81433.076542864786</c:v>
                </c:pt>
                <c:pt idx="2">
                  <c:v>351592.1779396194</c:v>
                </c:pt>
                <c:pt idx="3">
                  <c:v>465609.57601988415</c:v>
                </c:pt>
                <c:pt idx="4">
                  <c:v>583714.33720320032</c:v>
                </c:pt>
                <c:pt idx="5">
                  <c:v>737243.44060523366</c:v>
                </c:pt>
                <c:pt idx="6">
                  <c:v>826111.15204880526</c:v>
                </c:pt>
                <c:pt idx="7">
                  <c:v>855115.66267967317</c:v>
                </c:pt>
                <c:pt idx="8">
                  <c:v>888611.473366088</c:v>
                </c:pt>
                <c:pt idx="9">
                  <c:v>927297.6824513555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D7F-41FB-81E0-084107BB8C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45082432"/>
        <c:axId val="845079936"/>
      </c:lineChart>
      <c:catAx>
        <c:axId val="845082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45079936"/>
        <c:crossesAt val="0"/>
        <c:auto val="1"/>
        <c:lblAlgn val="ctr"/>
        <c:lblOffset val="100"/>
        <c:noMultiLvlLbl val="0"/>
      </c:catAx>
      <c:valAx>
        <c:axId val="845079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€&quot;* #,##0.00_);_(&quot;€&quot;* \(#,##0.00\);_(&quot;€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45082432"/>
        <c:crosses val="autoZero"/>
        <c:crossBetween val="between"/>
        <c:minorUnit val="100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Unlevered Cash Flow Best-case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9.2010761564814816E-2"/>
          <c:y val="0.13699673564544876"/>
          <c:w val="0.88744662523244622"/>
          <c:h val="0.79282429489476358"/>
        </c:manualLayout>
      </c:layout>
      <c:lineChart>
        <c:grouping val="standard"/>
        <c:varyColors val="0"/>
        <c:ser>
          <c:idx val="0"/>
          <c:order val="0"/>
          <c:tx>
            <c:strRef>
              <c:f>'NPV Best-case scenario'!$A$45</c:f>
              <c:strCache>
                <c:ptCount val="1"/>
                <c:pt idx="0">
                  <c:v>Unlevered Cash Flow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1.9685891741501534E-2"/>
                  <c:y val="-1.71535688623114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5BD-41DB-9BC3-B98AE7796355}"/>
                </c:ext>
              </c:extLst>
            </c:dLbl>
            <c:numFmt formatCode="_(&quot;€&quot;* #,##0.00_);_(&quot;€&quot;* \(#,##0.00\);_(&quot;€&quot;* &quot;-&quot;??_);_(@_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'NPV Best-case scenario'!$B$36:$F$36</c:f>
              <c:numCache>
                <c:formatCode>General</c:formatCode>
                <c:ptCount val="5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</c:numCache>
            </c:numRef>
          </c:cat>
          <c:val>
            <c:numRef>
              <c:f>'NPV Best-case scenario'!$B$45:$F$45</c:f>
              <c:numCache>
                <c:formatCode>_("€"* #,##0.00_);_("€"* \(#,##0.00\);_("€"* "-"??_);_(@_)</c:formatCode>
                <c:ptCount val="5"/>
                <c:pt idx="0">
                  <c:v>154530.26974629634</c:v>
                </c:pt>
                <c:pt idx="1">
                  <c:v>-81433.076542864786</c:v>
                </c:pt>
                <c:pt idx="2">
                  <c:v>351592.1779396194</c:v>
                </c:pt>
                <c:pt idx="3">
                  <c:v>465609.57601988415</c:v>
                </c:pt>
                <c:pt idx="4">
                  <c:v>583714.33720320032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5BD-41DB-9BC3-B98AE77963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4132719"/>
        <c:axId val="274118159"/>
      </c:lineChart>
      <c:catAx>
        <c:axId val="2741327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74118159"/>
        <c:crossesAt val="0"/>
        <c:auto val="1"/>
        <c:lblAlgn val="ctr"/>
        <c:lblOffset val="100"/>
        <c:noMultiLvlLbl val="0"/>
      </c:catAx>
      <c:valAx>
        <c:axId val="274118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741327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655327</xdr:colOff>
      <xdr:row>53</xdr:row>
      <xdr:rowOff>150668</xdr:rowOff>
    </xdr:from>
    <xdr:to>
      <xdr:col>16</xdr:col>
      <xdr:colOff>796637</xdr:colOff>
      <xdr:row>73</xdr:row>
      <xdr:rowOff>55419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32DCB9DA-5B32-DB8C-95A4-7170CB8C0C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90060</xdr:colOff>
      <xdr:row>53</xdr:row>
      <xdr:rowOff>149975</xdr:rowOff>
    </xdr:from>
    <xdr:to>
      <xdr:col>8</xdr:col>
      <xdr:colOff>6926</xdr:colOff>
      <xdr:row>72</xdr:row>
      <xdr:rowOff>166255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312B251E-BBC5-4F23-75B1-82AF3621DE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54979-B1FE-488D-ABD0-5C30BF86ADF0}">
  <sheetPr>
    <tabColor rgb="FF92D050"/>
  </sheetPr>
  <dimension ref="A2:V30"/>
  <sheetViews>
    <sheetView zoomScale="90" zoomScaleNormal="90" workbookViewId="0">
      <selection activeCell="B17" sqref="B17:V17"/>
    </sheetView>
  </sheetViews>
  <sheetFormatPr defaultRowHeight="14.4" x14ac:dyDescent="0.3"/>
  <sheetData>
    <row r="2" spans="1:22" ht="21" x14ac:dyDescent="0.4">
      <c r="C2" s="428" t="s">
        <v>11</v>
      </c>
      <c r="D2" s="428"/>
      <c r="E2" s="428"/>
    </row>
    <row r="3" spans="1:22" x14ac:dyDescent="0.3">
      <c r="A3" s="4">
        <v>2022</v>
      </c>
    </row>
    <row r="4" spans="1:22" x14ac:dyDescent="0.3">
      <c r="A4" s="9">
        <v>1</v>
      </c>
      <c r="B4" s="426" t="s">
        <v>242</v>
      </c>
      <c r="C4" s="426"/>
      <c r="D4" s="426"/>
      <c r="E4" s="426"/>
      <c r="F4" s="426"/>
      <c r="G4" s="426"/>
      <c r="H4" s="426"/>
      <c r="I4" s="426"/>
      <c r="J4" s="426"/>
      <c r="K4" s="426"/>
      <c r="L4" s="426"/>
      <c r="M4" s="426"/>
      <c r="N4" s="426"/>
      <c r="O4" s="426"/>
      <c r="P4" s="426"/>
      <c r="Q4" s="426"/>
      <c r="R4" s="426"/>
      <c r="S4" s="426"/>
      <c r="T4" s="426"/>
      <c r="U4" s="426"/>
      <c r="V4" s="426"/>
    </row>
    <row r="5" spans="1:22" x14ac:dyDescent="0.3">
      <c r="A5" s="9">
        <v>2</v>
      </c>
      <c r="B5" s="426" t="s">
        <v>209</v>
      </c>
      <c r="C5" s="426"/>
      <c r="D5" s="426"/>
      <c r="E5" s="426"/>
      <c r="F5" s="426"/>
      <c r="G5" s="426"/>
      <c r="H5" s="426"/>
      <c r="I5" s="426"/>
      <c r="J5" s="426"/>
      <c r="K5" s="426"/>
      <c r="L5" s="426"/>
      <c r="M5" s="426"/>
      <c r="N5" s="426"/>
      <c r="O5" s="426"/>
      <c r="P5" s="426"/>
      <c r="Q5" s="426"/>
      <c r="R5" s="426"/>
      <c r="S5" s="426"/>
      <c r="T5" s="426"/>
      <c r="U5" s="426"/>
      <c r="V5" s="426"/>
    </row>
    <row r="6" spans="1:22" x14ac:dyDescent="0.3">
      <c r="A6" s="9">
        <v>3</v>
      </c>
      <c r="B6" s="426" t="s">
        <v>249</v>
      </c>
      <c r="C6" s="426"/>
      <c r="D6" s="426"/>
      <c r="E6" s="426"/>
      <c r="F6" s="426"/>
      <c r="G6" s="426"/>
      <c r="H6" s="426"/>
      <c r="I6" s="426"/>
      <c r="J6" s="426"/>
      <c r="K6" s="426"/>
      <c r="L6" s="426"/>
      <c r="M6" s="426"/>
      <c r="N6" s="426"/>
      <c r="O6" s="426"/>
      <c r="P6" s="426"/>
      <c r="Q6" s="426"/>
      <c r="R6" s="426"/>
      <c r="S6" s="426"/>
      <c r="T6" s="426"/>
      <c r="U6" s="426"/>
      <c r="V6" s="426"/>
    </row>
    <row r="7" spans="1:22" x14ac:dyDescent="0.3">
      <c r="A7" s="9">
        <v>4</v>
      </c>
      <c r="B7" s="426" t="s">
        <v>203</v>
      </c>
      <c r="C7" s="426"/>
      <c r="D7" s="426"/>
      <c r="E7" s="426"/>
      <c r="F7" s="426"/>
      <c r="G7" s="426"/>
      <c r="H7" s="426"/>
      <c r="I7" s="426"/>
      <c r="J7" s="426"/>
      <c r="K7" s="426"/>
      <c r="L7" s="426"/>
      <c r="M7" s="426"/>
      <c r="N7" s="426"/>
      <c r="O7" s="426"/>
      <c r="P7" s="426"/>
      <c r="Q7" s="426"/>
      <c r="R7" s="426"/>
      <c r="S7" s="426"/>
      <c r="T7" s="426"/>
      <c r="U7" s="426"/>
      <c r="V7" s="426"/>
    </row>
    <row r="8" spans="1:22" x14ac:dyDescent="0.3">
      <c r="A8" s="9">
        <v>5</v>
      </c>
      <c r="B8" s="426" t="s">
        <v>206</v>
      </c>
      <c r="C8" s="426"/>
      <c r="D8" s="426"/>
      <c r="E8" s="426"/>
      <c r="F8" s="426"/>
      <c r="G8" s="426"/>
      <c r="H8" s="426"/>
      <c r="I8" s="426"/>
      <c r="J8" s="426"/>
      <c r="K8" s="426"/>
      <c r="L8" s="426"/>
      <c r="M8" s="426"/>
      <c r="N8" s="426"/>
      <c r="O8" s="426"/>
      <c r="P8" s="426"/>
      <c r="Q8" s="426"/>
      <c r="R8" s="426"/>
      <c r="S8" s="426"/>
      <c r="T8" s="426"/>
      <c r="U8" s="426"/>
      <c r="V8" s="426"/>
    </row>
    <row r="9" spans="1:22" x14ac:dyDescent="0.3">
      <c r="A9" s="9">
        <v>6</v>
      </c>
      <c r="B9" s="426" t="s">
        <v>211</v>
      </c>
      <c r="C9" s="426"/>
      <c r="D9" s="426"/>
      <c r="E9" s="426"/>
      <c r="F9" s="426"/>
      <c r="G9" s="426"/>
      <c r="H9" s="426"/>
      <c r="I9" s="426"/>
      <c r="J9" s="426"/>
      <c r="K9" s="426"/>
      <c r="L9" s="426"/>
      <c r="M9" s="426"/>
      <c r="N9" s="426"/>
      <c r="O9" s="426"/>
      <c r="P9" s="426"/>
      <c r="Q9" s="426"/>
      <c r="R9" s="426"/>
      <c r="S9" s="426"/>
      <c r="T9" s="426"/>
      <c r="U9" s="426"/>
      <c r="V9" s="426"/>
    </row>
    <row r="10" spans="1:22" x14ac:dyDescent="0.3">
      <c r="A10" s="9">
        <v>7</v>
      </c>
      <c r="B10" s="426" t="s">
        <v>212</v>
      </c>
      <c r="C10" s="426"/>
      <c r="D10" s="426"/>
      <c r="E10" s="426"/>
      <c r="F10" s="426"/>
      <c r="G10" s="426"/>
      <c r="H10" s="426"/>
      <c r="I10" s="426"/>
      <c r="J10" s="426"/>
      <c r="K10" s="426"/>
      <c r="L10" s="426"/>
      <c r="M10" s="426"/>
      <c r="N10" s="426"/>
      <c r="O10" s="426"/>
      <c r="P10" s="426"/>
      <c r="Q10" s="426"/>
      <c r="R10" s="426"/>
      <c r="S10" s="426"/>
      <c r="T10" s="426"/>
      <c r="U10" s="426"/>
      <c r="V10" s="426"/>
    </row>
    <row r="11" spans="1:22" x14ac:dyDescent="0.3">
      <c r="A11" s="9">
        <v>8</v>
      </c>
      <c r="B11" s="426" t="s">
        <v>213</v>
      </c>
      <c r="C11" s="426"/>
      <c r="D11" s="426"/>
      <c r="E11" s="426"/>
      <c r="F11" s="426"/>
      <c r="G11" s="426"/>
      <c r="H11" s="426"/>
      <c r="I11" s="426"/>
      <c r="J11" s="426"/>
      <c r="K11" s="426"/>
      <c r="L11" s="426"/>
      <c r="M11" s="426"/>
      <c r="N11" s="426"/>
      <c r="O11" s="426"/>
      <c r="P11" s="426"/>
      <c r="Q11" s="426"/>
      <c r="R11" s="426"/>
      <c r="S11" s="426"/>
      <c r="T11" s="426"/>
      <c r="U11" s="426"/>
      <c r="V11" s="426"/>
    </row>
    <row r="12" spans="1:22" x14ac:dyDescent="0.3">
      <c r="A12" s="9"/>
    </row>
    <row r="13" spans="1:22" x14ac:dyDescent="0.3">
      <c r="A13" s="4" t="s">
        <v>261</v>
      </c>
    </row>
    <row r="14" spans="1:22" x14ac:dyDescent="0.3">
      <c r="A14" s="9">
        <v>9</v>
      </c>
      <c r="B14" s="426" t="s">
        <v>266</v>
      </c>
      <c r="C14" s="426"/>
      <c r="D14" s="426"/>
      <c r="E14" s="426"/>
      <c r="F14" s="426"/>
      <c r="G14" s="426"/>
      <c r="H14" s="426" t="s">
        <v>14</v>
      </c>
      <c r="I14" s="426"/>
      <c r="J14" s="426"/>
      <c r="K14" s="426"/>
      <c r="L14" s="426"/>
      <c r="M14" s="426"/>
      <c r="N14" s="426"/>
      <c r="O14" s="426"/>
      <c r="P14" s="426"/>
      <c r="Q14" s="426"/>
      <c r="R14" s="426"/>
      <c r="S14" s="426"/>
      <c r="T14" s="426"/>
      <c r="U14" s="426"/>
      <c r="V14" s="426"/>
    </row>
    <row r="15" spans="1:22" x14ac:dyDescent="0.3">
      <c r="A15" s="9">
        <v>10</v>
      </c>
      <c r="B15" s="426" t="s">
        <v>241</v>
      </c>
      <c r="C15" s="426"/>
      <c r="D15" s="426"/>
      <c r="E15" s="426"/>
      <c r="F15" s="426"/>
      <c r="G15" s="426"/>
      <c r="H15" s="426"/>
      <c r="I15" s="426"/>
      <c r="J15" s="426"/>
      <c r="K15" s="426"/>
      <c r="L15" s="426"/>
      <c r="M15" s="426"/>
      <c r="N15" s="426"/>
      <c r="O15" s="426"/>
      <c r="P15" s="426"/>
      <c r="Q15" s="426"/>
      <c r="R15" s="426"/>
      <c r="S15" s="426"/>
      <c r="T15" s="426"/>
      <c r="U15" s="426"/>
      <c r="V15" s="426"/>
    </row>
    <row r="16" spans="1:22" x14ac:dyDescent="0.3">
      <c r="A16" s="9">
        <v>11</v>
      </c>
      <c r="B16" s="426" t="s">
        <v>240</v>
      </c>
      <c r="C16" s="426"/>
      <c r="D16" s="426"/>
      <c r="E16" s="426"/>
      <c r="F16" s="426"/>
      <c r="G16" s="426"/>
      <c r="H16" s="426"/>
      <c r="I16" s="426"/>
      <c r="J16" s="426"/>
      <c r="K16" s="426"/>
      <c r="L16" s="426"/>
      <c r="M16" s="426"/>
      <c r="N16" s="426"/>
      <c r="O16" s="426"/>
      <c r="P16" s="426"/>
      <c r="Q16" s="426"/>
      <c r="R16" s="426"/>
      <c r="S16" s="426"/>
      <c r="T16" s="426"/>
      <c r="U16" s="426"/>
      <c r="V16" s="426"/>
    </row>
    <row r="17" spans="1:22" x14ac:dyDescent="0.3">
      <c r="A17" s="9">
        <v>12</v>
      </c>
      <c r="B17" s="426" t="s">
        <v>204</v>
      </c>
      <c r="C17" s="426"/>
      <c r="D17" s="426"/>
      <c r="E17" s="426"/>
      <c r="F17" s="426"/>
      <c r="G17" s="426"/>
      <c r="H17" s="426"/>
      <c r="I17" s="426"/>
      <c r="J17" s="426"/>
      <c r="K17" s="426"/>
      <c r="L17" s="426"/>
      <c r="M17" s="426"/>
      <c r="N17" s="426"/>
      <c r="O17" s="426"/>
      <c r="P17" s="426"/>
      <c r="Q17" s="426"/>
      <c r="R17" s="426"/>
      <c r="S17" s="426"/>
      <c r="T17" s="426"/>
      <c r="U17" s="426"/>
      <c r="V17" s="426"/>
    </row>
    <row r="18" spans="1:22" x14ac:dyDescent="0.3">
      <c r="A18" s="9">
        <v>13</v>
      </c>
      <c r="B18" s="426" t="s">
        <v>248</v>
      </c>
      <c r="C18" s="426"/>
      <c r="D18" s="426"/>
      <c r="E18" s="426"/>
      <c r="F18" s="426"/>
      <c r="G18" s="426"/>
      <c r="H18" s="426"/>
      <c r="I18" s="426"/>
      <c r="J18" s="426"/>
      <c r="K18" s="426"/>
      <c r="L18" s="426"/>
      <c r="M18" s="426"/>
      <c r="N18" s="426"/>
      <c r="O18" s="426"/>
      <c r="P18" s="426"/>
      <c r="Q18" s="426"/>
      <c r="R18" s="426"/>
      <c r="S18" s="426"/>
      <c r="T18" s="426"/>
      <c r="U18" s="426"/>
      <c r="V18" s="426"/>
    </row>
    <row r="19" spans="1:22" x14ac:dyDescent="0.3">
      <c r="A19" s="9">
        <v>14</v>
      </c>
      <c r="B19" s="426" t="s">
        <v>205</v>
      </c>
      <c r="C19" s="426"/>
      <c r="D19" s="426"/>
      <c r="E19" s="426"/>
      <c r="F19" s="426"/>
      <c r="G19" s="426"/>
      <c r="H19" s="426"/>
      <c r="I19" s="426"/>
      <c r="J19" s="426"/>
      <c r="K19" s="426"/>
      <c r="L19" s="426"/>
      <c r="M19" s="426"/>
      <c r="N19" s="426"/>
      <c r="O19" s="426"/>
      <c r="P19" s="426"/>
      <c r="Q19" s="426"/>
      <c r="R19" s="426"/>
      <c r="S19" s="426"/>
      <c r="T19" s="426"/>
      <c r="U19" s="426"/>
      <c r="V19" s="426"/>
    </row>
    <row r="20" spans="1:22" s="324" customFormat="1" x14ac:dyDescent="0.3">
      <c r="A20" s="9">
        <v>15</v>
      </c>
      <c r="B20" s="427" t="s">
        <v>246</v>
      </c>
      <c r="C20" s="427"/>
      <c r="D20" s="427"/>
      <c r="E20" s="427"/>
      <c r="F20" s="427"/>
      <c r="G20" s="427"/>
      <c r="H20" s="427"/>
      <c r="I20" s="427"/>
      <c r="J20" s="427"/>
      <c r="K20" s="427"/>
      <c r="L20" s="427"/>
      <c r="M20" s="427"/>
      <c r="N20" s="427"/>
      <c r="O20" s="427"/>
      <c r="P20" s="427"/>
      <c r="Q20" s="427"/>
      <c r="R20" s="427"/>
      <c r="S20" s="427"/>
      <c r="T20" s="427"/>
      <c r="U20" s="427"/>
      <c r="V20" s="427"/>
    </row>
    <row r="21" spans="1:22" s="324" customFormat="1" x14ac:dyDescent="0.3">
      <c r="A21" s="9">
        <v>16</v>
      </c>
      <c r="B21" s="326" t="s">
        <v>277</v>
      </c>
      <c r="C21" s="326"/>
      <c r="D21" s="326"/>
      <c r="E21" s="326"/>
      <c r="F21" s="326"/>
      <c r="G21" s="326"/>
      <c r="H21" s="326"/>
      <c r="I21" s="326"/>
      <c r="J21" s="326"/>
      <c r="K21" s="326"/>
      <c r="L21" s="326"/>
      <c r="M21" s="326"/>
      <c r="N21" s="326"/>
      <c r="O21" s="326"/>
      <c r="P21" s="326"/>
      <c r="Q21" s="326"/>
      <c r="R21" s="326"/>
      <c r="S21" s="326"/>
      <c r="T21" s="326"/>
      <c r="U21" s="326"/>
      <c r="V21" s="326"/>
    </row>
    <row r="22" spans="1:22" s="324" customFormat="1" x14ac:dyDescent="0.3">
      <c r="A22" s="9">
        <v>17</v>
      </c>
      <c r="B22" s="326" t="s">
        <v>268</v>
      </c>
      <c r="C22" s="326"/>
      <c r="D22" s="326"/>
      <c r="E22" s="326"/>
      <c r="F22" s="326"/>
      <c r="G22" s="326"/>
      <c r="H22" s="326"/>
      <c r="I22" s="326"/>
      <c r="J22" s="326"/>
      <c r="K22" s="326"/>
      <c r="L22" s="326"/>
      <c r="M22" s="326"/>
      <c r="N22" s="326"/>
      <c r="O22" s="326"/>
      <c r="P22" s="326"/>
      <c r="Q22" s="326"/>
      <c r="R22" s="326"/>
      <c r="S22" s="326"/>
      <c r="T22" s="326"/>
      <c r="U22" s="326"/>
      <c r="V22" s="326"/>
    </row>
    <row r="23" spans="1:22" x14ac:dyDescent="0.3">
      <c r="A23" s="9">
        <v>18</v>
      </c>
      <c r="B23" s="426" t="s">
        <v>267</v>
      </c>
      <c r="C23" s="426"/>
      <c r="D23" s="426"/>
      <c r="E23" s="426"/>
      <c r="F23" s="426"/>
      <c r="G23" s="426"/>
      <c r="H23" s="426"/>
      <c r="I23" s="426"/>
      <c r="J23" s="426"/>
      <c r="K23" s="426"/>
      <c r="L23" s="426"/>
      <c r="M23" s="426"/>
      <c r="N23" s="426"/>
      <c r="O23" s="426"/>
      <c r="P23" s="426"/>
      <c r="Q23" s="426"/>
      <c r="R23" s="426"/>
      <c r="S23" s="426"/>
      <c r="T23" s="426"/>
      <c r="U23" s="426"/>
      <c r="V23" s="426"/>
    </row>
    <row r="24" spans="1:22" x14ac:dyDescent="0.3">
      <c r="A24" s="9">
        <v>19</v>
      </c>
      <c r="B24" s="426" t="s">
        <v>243</v>
      </c>
      <c r="C24" s="426"/>
      <c r="D24" s="426"/>
      <c r="E24" s="426"/>
      <c r="F24" s="426"/>
      <c r="G24" s="426"/>
      <c r="H24" s="426"/>
      <c r="I24" s="426"/>
      <c r="J24" s="426"/>
      <c r="K24" s="426"/>
      <c r="L24" s="426"/>
      <c r="M24" s="426"/>
      <c r="N24" s="426"/>
      <c r="O24" s="426"/>
      <c r="P24" s="426"/>
      <c r="Q24" s="426"/>
      <c r="R24" s="426"/>
      <c r="S24" s="426"/>
      <c r="T24" s="426"/>
      <c r="U24" s="426"/>
      <c r="V24" s="426"/>
    </row>
    <row r="25" spans="1:22" x14ac:dyDescent="0.3">
      <c r="A25" s="9">
        <v>20</v>
      </c>
      <c r="B25" s="426" t="s">
        <v>22</v>
      </c>
      <c r="C25" s="426"/>
      <c r="D25" s="426"/>
      <c r="E25" s="426"/>
      <c r="F25" s="426"/>
      <c r="G25" s="426"/>
      <c r="H25" s="426"/>
      <c r="I25" s="426"/>
      <c r="J25" s="426"/>
      <c r="K25" s="426"/>
      <c r="L25" s="426"/>
      <c r="M25" s="426"/>
      <c r="N25" s="426"/>
      <c r="O25" s="426"/>
      <c r="P25" s="426"/>
      <c r="Q25" s="426"/>
      <c r="R25" s="426"/>
      <c r="S25" s="426"/>
      <c r="T25" s="426"/>
      <c r="U25" s="426"/>
      <c r="V25" s="426"/>
    </row>
    <row r="26" spans="1:22" x14ac:dyDescent="0.3">
      <c r="A26" s="9">
        <v>21</v>
      </c>
      <c r="B26" s="426" t="s">
        <v>228</v>
      </c>
      <c r="C26" s="426"/>
      <c r="D26" s="426"/>
      <c r="E26" s="426"/>
      <c r="F26" s="426"/>
      <c r="G26" s="426"/>
      <c r="H26" s="426"/>
      <c r="I26" s="426"/>
      <c r="J26" s="426"/>
      <c r="K26" s="426"/>
      <c r="L26" s="426"/>
      <c r="M26" s="426"/>
      <c r="N26" s="426"/>
      <c r="O26" s="426"/>
      <c r="P26" s="426"/>
      <c r="Q26" s="426"/>
      <c r="R26" s="426"/>
      <c r="S26" s="426"/>
      <c r="T26" s="426"/>
      <c r="U26" s="426"/>
      <c r="V26" s="426"/>
    </row>
    <row r="27" spans="1:22" x14ac:dyDescent="0.3">
      <c r="A27" s="4"/>
    </row>
    <row r="29" spans="1:22" x14ac:dyDescent="0.3">
      <c r="A29" t="s">
        <v>122</v>
      </c>
    </row>
    <row r="30" spans="1:22" x14ac:dyDescent="0.3">
      <c r="A30" s="9">
        <v>22</v>
      </c>
      <c r="B30" s="426" t="s">
        <v>276</v>
      </c>
      <c r="C30" s="426"/>
      <c r="D30" s="426"/>
      <c r="E30" s="426"/>
      <c r="F30" s="426"/>
      <c r="G30" s="426"/>
      <c r="H30" s="426"/>
      <c r="I30" s="426"/>
      <c r="J30" s="426"/>
      <c r="K30" s="426"/>
      <c r="L30" s="426"/>
      <c r="M30" s="426"/>
      <c r="N30" s="426"/>
      <c r="O30" s="426"/>
      <c r="P30" s="426"/>
      <c r="Q30" s="426"/>
      <c r="R30" s="426"/>
      <c r="S30" s="426"/>
      <c r="T30" s="426"/>
      <c r="U30" s="426"/>
      <c r="V30" s="426"/>
    </row>
  </sheetData>
  <mergeCells count="21">
    <mergeCell ref="C2:E2"/>
    <mergeCell ref="B4:V4"/>
    <mergeCell ref="B5:V5"/>
    <mergeCell ref="B7:V7"/>
    <mergeCell ref="B8:V8"/>
    <mergeCell ref="B6:V6"/>
    <mergeCell ref="B30:V30"/>
    <mergeCell ref="B9:V9"/>
    <mergeCell ref="B11:V11"/>
    <mergeCell ref="B14:V14"/>
    <mergeCell ref="B24:V24"/>
    <mergeCell ref="B25:V25"/>
    <mergeCell ref="B20:V20"/>
    <mergeCell ref="B16:V16"/>
    <mergeCell ref="B17:V17"/>
    <mergeCell ref="B19:V19"/>
    <mergeCell ref="B23:V23"/>
    <mergeCell ref="B26:V26"/>
    <mergeCell ref="B15:V15"/>
    <mergeCell ref="B18:V18"/>
    <mergeCell ref="B10:V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BA65B-ED4B-4CE8-81F6-944E11BF2545}">
  <dimension ref="B2:Y36"/>
  <sheetViews>
    <sheetView topLeftCell="A21" zoomScale="115" zoomScaleNormal="115" workbookViewId="0">
      <selection activeCell="B17" sqref="B17:V17"/>
    </sheetView>
  </sheetViews>
  <sheetFormatPr defaultRowHeight="14.4" x14ac:dyDescent="0.3"/>
  <cols>
    <col min="2" max="2" width="24.33203125" bestFit="1" customWidth="1"/>
    <col min="3" max="3" width="17" bestFit="1" customWidth="1"/>
    <col min="4" max="4" width="19.44140625" customWidth="1"/>
    <col min="5" max="5" width="16.5546875" customWidth="1"/>
    <col min="6" max="6" width="19.5546875" bestFit="1" customWidth="1"/>
    <col min="7" max="7" width="20.33203125" bestFit="1" customWidth="1"/>
    <col min="8" max="8" width="17.6640625" bestFit="1" customWidth="1"/>
    <col min="9" max="10" width="28.44140625" bestFit="1" customWidth="1"/>
    <col min="11" max="11" width="28.6640625" bestFit="1" customWidth="1"/>
    <col min="12" max="12" width="18.33203125" customWidth="1"/>
    <col min="13" max="13" width="12.33203125" bestFit="1" customWidth="1"/>
    <col min="14" max="14" width="12" bestFit="1" customWidth="1"/>
    <col min="15" max="15" width="13.33203125" bestFit="1" customWidth="1"/>
    <col min="16" max="16" width="17.33203125" bestFit="1" customWidth="1"/>
    <col min="17" max="17" width="20.109375" bestFit="1" customWidth="1"/>
    <col min="18" max="18" width="17.6640625" bestFit="1" customWidth="1"/>
    <col min="19" max="19" width="19.44140625" bestFit="1" customWidth="1"/>
    <col min="20" max="21" width="13.33203125" bestFit="1" customWidth="1"/>
    <col min="22" max="22" width="23.5546875" bestFit="1" customWidth="1"/>
    <col min="23" max="23" width="18.88671875" bestFit="1" customWidth="1"/>
    <col min="24" max="24" width="12.6640625" bestFit="1" customWidth="1"/>
    <col min="25" max="26" width="19.33203125" bestFit="1" customWidth="1"/>
  </cols>
  <sheetData>
    <row r="2" spans="2:25" x14ac:dyDescent="0.3">
      <c r="B2" s="4" t="s">
        <v>125</v>
      </c>
      <c r="C2" t="s">
        <v>126</v>
      </c>
      <c r="D2" s="432" t="s">
        <v>127</v>
      </c>
      <c r="E2" s="432"/>
      <c r="F2" s="432"/>
      <c r="G2" s="124">
        <v>0.83309999999999995</v>
      </c>
      <c r="H2" s="432" t="s">
        <v>150</v>
      </c>
      <c r="I2" s="432"/>
      <c r="J2" s="141" t="s">
        <v>155</v>
      </c>
      <c r="K2" s="125"/>
    </row>
    <row r="3" spans="2:25" x14ac:dyDescent="0.3">
      <c r="D3" s="432" t="s">
        <v>128</v>
      </c>
      <c r="E3" s="432"/>
      <c r="F3" s="432"/>
      <c r="G3" s="124">
        <v>0.17</v>
      </c>
      <c r="H3" s="432" t="s">
        <v>150</v>
      </c>
      <c r="I3" s="432"/>
      <c r="J3" s="141" t="s">
        <v>157</v>
      </c>
      <c r="K3" s="125"/>
    </row>
    <row r="4" spans="2:25" x14ac:dyDescent="0.3">
      <c r="C4" t="s">
        <v>129</v>
      </c>
      <c r="D4" s="433" t="s">
        <v>130</v>
      </c>
      <c r="E4" s="433"/>
      <c r="F4" s="433"/>
      <c r="G4" s="114">
        <v>1</v>
      </c>
      <c r="H4" s="433" t="s">
        <v>151</v>
      </c>
      <c r="I4" s="433"/>
      <c r="J4" s="140" t="s">
        <v>156</v>
      </c>
      <c r="K4" s="115"/>
    </row>
    <row r="6" spans="2:25" ht="15" thickBot="1" x14ac:dyDescent="0.35">
      <c r="L6" t="s">
        <v>154</v>
      </c>
      <c r="Q6" t="s">
        <v>153</v>
      </c>
      <c r="V6" t="s">
        <v>131</v>
      </c>
    </row>
    <row r="7" spans="2:25" x14ac:dyDescent="0.3">
      <c r="B7" s="6" t="s">
        <v>132</v>
      </c>
      <c r="C7" s="6" t="s">
        <v>133</v>
      </c>
      <c r="D7" s="6" t="s">
        <v>134</v>
      </c>
      <c r="E7" s="6" t="s">
        <v>135</v>
      </c>
      <c r="F7" s="6" t="s">
        <v>136</v>
      </c>
      <c r="G7" s="6" t="s">
        <v>137</v>
      </c>
      <c r="H7" s="205" t="s">
        <v>138</v>
      </c>
      <c r="I7" s="127" t="s">
        <v>139</v>
      </c>
      <c r="J7" s="128" t="s">
        <v>140</v>
      </c>
      <c r="K7" s="129" t="s">
        <v>152</v>
      </c>
      <c r="L7" s="143" t="s">
        <v>141</v>
      </c>
      <c r="M7" s="6" t="s">
        <v>142</v>
      </c>
      <c r="N7" s="6" t="s">
        <v>6</v>
      </c>
      <c r="O7" s="6" t="s">
        <v>143</v>
      </c>
      <c r="P7" s="126" t="s">
        <v>224</v>
      </c>
      <c r="Q7" s="127" t="s">
        <v>144</v>
      </c>
      <c r="R7" s="128" t="s">
        <v>145</v>
      </c>
      <c r="S7" s="128" t="s">
        <v>146</v>
      </c>
      <c r="T7" s="128" t="s">
        <v>143</v>
      </c>
      <c r="U7" s="129" t="s">
        <v>147</v>
      </c>
      <c r="V7" s="143" t="s">
        <v>148</v>
      </c>
      <c r="W7" s="6" t="s">
        <v>146</v>
      </c>
      <c r="X7" s="6" t="s">
        <v>143</v>
      </c>
      <c r="Y7" s="6" t="s">
        <v>149</v>
      </c>
    </row>
    <row r="8" spans="2:25" x14ac:dyDescent="0.3">
      <c r="B8" s="7">
        <v>2016</v>
      </c>
      <c r="C8" s="116">
        <v>294903.67</v>
      </c>
      <c r="D8" s="116">
        <v>219662.91</v>
      </c>
      <c r="E8" s="117">
        <f>D8/C8</f>
        <v>0.74486326331578046</v>
      </c>
      <c r="F8" s="116">
        <v>219662.91</v>
      </c>
      <c r="G8" s="116">
        <v>0</v>
      </c>
      <c r="H8" s="119">
        <v>75240.759999999995</v>
      </c>
      <c r="I8" s="113">
        <f>F8/C8</f>
        <v>0.74486326331578046</v>
      </c>
      <c r="J8" s="118">
        <f>G8/C8</f>
        <v>0</v>
      </c>
      <c r="K8" s="120">
        <f>H8/C8</f>
        <v>0.2551367366842196</v>
      </c>
      <c r="L8" s="122">
        <f>C8*I8*$G$2</f>
        <v>183001.17032099998</v>
      </c>
      <c r="M8" s="123">
        <f>L8/C8</f>
        <v>0.62054558466837662</v>
      </c>
      <c r="N8" s="121">
        <v>9.9499999999999993</v>
      </c>
      <c r="O8" s="131">
        <f>L8/N8</f>
        <v>18392.077419195979</v>
      </c>
      <c r="P8" s="132">
        <f>O8/12</f>
        <v>1532.6731182663316</v>
      </c>
      <c r="Q8" s="133">
        <f>F8-L8</f>
        <v>36661.73967900002</v>
      </c>
      <c r="R8" s="118">
        <f>Q8/C8</f>
        <v>0.12431767864740383</v>
      </c>
      <c r="S8" s="112">
        <v>3.65</v>
      </c>
      <c r="T8" s="98">
        <f>Q8/S8</f>
        <v>10044.312240821924</v>
      </c>
      <c r="U8" s="134">
        <f>T8/12</f>
        <v>837.02602006849372</v>
      </c>
      <c r="V8" s="135">
        <f>J8*C8</f>
        <v>0</v>
      </c>
      <c r="W8" s="136">
        <v>0</v>
      </c>
      <c r="X8" s="137">
        <v>0</v>
      </c>
      <c r="Y8" s="138">
        <f>X8/12</f>
        <v>0</v>
      </c>
    </row>
    <row r="9" spans="2:25" x14ac:dyDescent="0.3">
      <c r="B9" s="7">
        <v>2017</v>
      </c>
      <c r="C9" s="116">
        <v>434396.58</v>
      </c>
      <c r="D9" s="116">
        <v>356230.3</v>
      </c>
      <c r="E9" s="117">
        <f t="shared" ref="E9:E14" si="0">D9/C9</f>
        <v>0.82005779143104662</v>
      </c>
      <c r="F9" s="116">
        <v>356230.3</v>
      </c>
      <c r="G9" s="116">
        <v>0</v>
      </c>
      <c r="H9" s="119">
        <v>78166.28</v>
      </c>
      <c r="I9" s="113">
        <f t="shared" ref="I9:I13" si="1">F9/C9</f>
        <v>0.82005779143104662</v>
      </c>
      <c r="J9" s="118">
        <f t="shared" ref="J9:J13" si="2">G9/C9</f>
        <v>0</v>
      </c>
      <c r="K9" s="120">
        <f t="shared" ref="K9:K13" si="3">H9/C9</f>
        <v>0.17994220856895327</v>
      </c>
      <c r="L9" s="122">
        <f t="shared" ref="L9:L13" si="4">C9*I9*$G$2</f>
        <v>296775.46292999998</v>
      </c>
      <c r="M9" s="123">
        <f t="shared" ref="M9:M14" si="5">L9/C9</f>
        <v>0.68319014604120498</v>
      </c>
      <c r="N9" s="121">
        <v>9.9499999999999993</v>
      </c>
      <c r="O9" s="131">
        <f t="shared" ref="O9:O13" si="6">L9/N9</f>
        <v>29826.679691457288</v>
      </c>
      <c r="P9" s="132">
        <f t="shared" ref="P9:P13" si="7">O9/12</f>
        <v>2485.5566409547741</v>
      </c>
      <c r="Q9" s="133">
        <f t="shared" ref="Q9:Q14" si="8">F9-L9</f>
        <v>59454.837070000009</v>
      </c>
      <c r="R9" s="118">
        <f t="shared" ref="R9:R14" si="9">Q9/C9</f>
        <v>0.13686764538984172</v>
      </c>
      <c r="S9" s="112">
        <v>3.65</v>
      </c>
      <c r="T9" s="98">
        <f t="shared" ref="T9:T14" si="10">Q9/S9</f>
        <v>16288.996457534249</v>
      </c>
      <c r="U9" s="134">
        <f t="shared" ref="U9:U14" si="11">T9/12</f>
        <v>1357.4163714611875</v>
      </c>
      <c r="V9" s="135">
        <f t="shared" ref="V9:V14" si="12">J9*C9</f>
        <v>0</v>
      </c>
      <c r="W9" s="136">
        <v>0</v>
      </c>
      <c r="X9" s="137">
        <v>0</v>
      </c>
      <c r="Y9" s="138">
        <f t="shared" ref="Y9:Y14" si="13">X9/12</f>
        <v>0</v>
      </c>
    </row>
    <row r="10" spans="2:25" x14ac:dyDescent="0.3">
      <c r="B10" s="7">
        <v>2018</v>
      </c>
      <c r="C10" s="116">
        <v>560927.85</v>
      </c>
      <c r="D10" s="116">
        <v>502260</v>
      </c>
      <c r="E10" s="117">
        <f t="shared" si="0"/>
        <v>0.89540927589885222</v>
      </c>
      <c r="F10" s="116">
        <v>321655.5</v>
      </c>
      <c r="G10" s="116">
        <v>180604.5</v>
      </c>
      <c r="H10" s="119">
        <v>58667.85</v>
      </c>
      <c r="I10" s="113">
        <f t="shared" si="1"/>
        <v>0.57343471179047356</v>
      </c>
      <c r="J10" s="118">
        <f t="shared" si="2"/>
        <v>0.32197456410837866</v>
      </c>
      <c r="K10" s="120">
        <f t="shared" si="3"/>
        <v>0.10459072410114777</v>
      </c>
      <c r="L10" s="122">
        <f t="shared" si="4"/>
        <v>267971.19704999996</v>
      </c>
      <c r="M10" s="123">
        <f t="shared" si="5"/>
        <v>0.4777284583926435</v>
      </c>
      <c r="N10" s="121">
        <v>9.9499999999999993</v>
      </c>
      <c r="O10" s="131">
        <f t="shared" si="6"/>
        <v>26931.778597989949</v>
      </c>
      <c r="P10" s="132">
        <f t="shared" si="7"/>
        <v>2244.3148831658291</v>
      </c>
      <c r="Q10" s="133">
        <f t="shared" si="8"/>
        <v>53684.302950000041</v>
      </c>
      <c r="R10" s="118">
        <f t="shared" si="9"/>
        <v>9.5706253397830121E-2</v>
      </c>
      <c r="S10" s="112">
        <v>3.65</v>
      </c>
      <c r="T10" s="98">
        <f t="shared" si="10"/>
        <v>14708.028205479464</v>
      </c>
      <c r="U10" s="134">
        <f t="shared" si="11"/>
        <v>1225.6690171232888</v>
      </c>
      <c r="V10" s="135">
        <f t="shared" si="12"/>
        <v>180604.5</v>
      </c>
      <c r="W10" s="139">
        <v>9.42</v>
      </c>
      <c r="X10" s="137">
        <f t="shared" ref="X10:X14" si="14">V10/W10</f>
        <v>19172.452229299364</v>
      </c>
      <c r="Y10" s="138">
        <f t="shared" si="13"/>
        <v>1597.7043524416138</v>
      </c>
    </row>
    <row r="11" spans="2:25" x14ac:dyDescent="0.3">
      <c r="B11" s="7">
        <v>2019</v>
      </c>
      <c r="C11" s="116">
        <v>592740.35</v>
      </c>
      <c r="D11" s="116">
        <v>567048.68999999994</v>
      </c>
      <c r="E11" s="117">
        <f t="shared" si="0"/>
        <v>0.95665613113735204</v>
      </c>
      <c r="F11" s="116">
        <v>387132.25</v>
      </c>
      <c r="G11" s="116">
        <v>179916.44</v>
      </c>
      <c r="H11" s="119">
        <v>25691.66</v>
      </c>
      <c r="I11" s="113">
        <f t="shared" si="1"/>
        <v>0.65312282182240511</v>
      </c>
      <c r="J11" s="118">
        <f t="shared" si="2"/>
        <v>0.3035333093149471</v>
      </c>
      <c r="K11" s="120">
        <f t="shared" si="3"/>
        <v>4.334386886264787E-2</v>
      </c>
      <c r="L11" s="122">
        <f t="shared" si="4"/>
        <v>322519.87747499999</v>
      </c>
      <c r="M11" s="123">
        <f t="shared" si="5"/>
        <v>0.54411662286024565</v>
      </c>
      <c r="N11" s="121">
        <v>9.9499999999999993</v>
      </c>
      <c r="O11" s="131">
        <f t="shared" si="6"/>
        <v>32414.058037688443</v>
      </c>
      <c r="P11" s="132">
        <f t="shared" si="7"/>
        <v>2701.1715031407034</v>
      </c>
      <c r="Q11" s="133">
        <f t="shared" si="8"/>
        <v>64612.372525000013</v>
      </c>
      <c r="R11" s="118">
        <f t="shared" si="9"/>
        <v>0.10900619896215943</v>
      </c>
      <c r="S11" s="112">
        <v>3.65</v>
      </c>
      <c r="T11" s="98">
        <f t="shared" si="10"/>
        <v>17702.019869863019</v>
      </c>
      <c r="U11" s="134">
        <f t="shared" si="11"/>
        <v>1475.1683224885849</v>
      </c>
      <c r="V11" s="135">
        <f t="shared" si="12"/>
        <v>179916.44</v>
      </c>
      <c r="W11" s="139">
        <v>9.42</v>
      </c>
      <c r="X11" s="137">
        <f t="shared" si="14"/>
        <v>19099.409766454351</v>
      </c>
      <c r="Y11" s="138">
        <f t="shared" si="13"/>
        <v>1591.6174805378625</v>
      </c>
    </row>
    <row r="12" spans="2:25" x14ac:dyDescent="0.3">
      <c r="B12" s="7">
        <v>2020</v>
      </c>
      <c r="C12" s="116">
        <v>447918.32999999996</v>
      </c>
      <c r="D12" s="116">
        <v>410457.15</v>
      </c>
      <c r="E12" s="117">
        <f t="shared" si="0"/>
        <v>0.91636604824812606</v>
      </c>
      <c r="F12" s="116">
        <v>274946.34999999998</v>
      </c>
      <c r="G12" s="116">
        <v>135510.80000000002</v>
      </c>
      <c r="H12" s="119">
        <v>37461.18</v>
      </c>
      <c r="I12" s="113">
        <f t="shared" si="1"/>
        <v>0.61383143217202119</v>
      </c>
      <c r="J12" s="118">
        <f t="shared" si="2"/>
        <v>0.30253461607610482</v>
      </c>
      <c r="K12" s="120">
        <f t="shared" si="3"/>
        <v>8.3633951751874061E-2</v>
      </c>
      <c r="L12" s="122">
        <f t="shared" si="4"/>
        <v>229057.80418499996</v>
      </c>
      <c r="M12" s="123">
        <f t="shared" si="5"/>
        <v>0.51138296614251078</v>
      </c>
      <c r="N12" s="121">
        <v>9.9499999999999993</v>
      </c>
      <c r="O12" s="131">
        <f t="shared" si="6"/>
        <v>23020.884842713564</v>
      </c>
      <c r="P12" s="132">
        <f t="shared" si="7"/>
        <v>1918.4070702261304</v>
      </c>
      <c r="Q12" s="133">
        <f t="shared" si="8"/>
        <v>45888.54581500002</v>
      </c>
      <c r="R12" s="118">
        <f t="shared" si="9"/>
        <v>0.10244846602951038</v>
      </c>
      <c r="S12" s="112">
        <v>3.65</v>
      </c>
      <c r="T12" s="98">
        <f t="shared" si="10"/>
        <v>12572.204332876718</v>
      </c>
      <c r="U12" s="134">
        <f t="shared" si="11"/>
        <v>1047.6836944063932</v>
      </c>
      <c r="V12" s="135">
        <f t="shared" si="12"/>
        <v>135510.80000000002</v>
      </c>
      <c r="W12" s="139">
        <v>9.42</v>
      </c>
      <c r="X12" s="137">
        <f t="shared" si="14"/>
        <v>14385.435244161361</v>
      </c>
      <c r="Y12" s="138">
        <f t="shared" si="13"/>
        <v>1198.7862703467802</v>
      </c>
    </row>
    <row r="13" spans="2:25" x14ac:dyDescent="0.3">
      <c r="B13" s="7">
        <v>2021</v>
      </c>
      <c r="C13" s="116">
        <v>500553.50999999995</v>
      </c>
      <c r="D13" s="116">
        <v>472752.95</v>
      </c>
      <c r="E13" s="117">
        <f t="shared" si="0"/>
        <v>0.94446036348841123</v>
      </c>
      <c r="F13" s="116">
        <v>317478.55000000005</v>
      </c>
      <c r="G13" s="116">
        <v>155274.39999999997</v>
      </c>
      <c r="H13" s="119">
        <v>27800.560000000001</v>
      </c>
      <c r="I13" s="113">
        <f t="shared" si="1"/>
        <v>0.63425496706635831</v>
      </c>
      <c r="J13" s="118">
        <f t="shared" si="2"/>
        <v>0.3102053964220528</v>
      </c>
      <c r="K13" s="120">
        <f t="shared" si="3"/>
        <v>5.5539636511588948E-2</v>
      </c>
      <c r="L13" s="122">
        <f t="shared" si="4"/>
        <v>264491.38000500004</v>
      </c>
      <c r="M13" s="123">
        <f t="shared" si="5"/>
        <v>0.52839781306298317</v>
      </c>
      <c r="N13" s="121">
        <v>10.5</v>
      </c>
      <c r="O13" s="131">
        <f t="shared" si="6"/>
        <v>25189.655238571431</v>
      </c>
      <c r="P13" s="132">
        <f t="shared" si="7"/>
        <v>2099.1379365476191</v>
      </c>
      <c r="Q13" s="133">
        <f t="shared" si="8"/>
        <v>52987.169995000004</v>
      </c>
      <c r="R13" s="118">
        <f t="shared" si="9"/>
        <v>0.1058571540033752</v>
      </c>
      <c r="S13" s="112">
        <v>3.65</v>
      </c>
      <c r="T13" s="98">
        <f t="shared" si="10"/>
        <v>14517.032875342467</v>
      </c>
      <c r="U13" s="134">
        <f t="shared" si="11"/>
        <v>1209.7527396118724</v>
      </c>
      <c r="V13" s="135">
        <f t="shared" si="12"/>
        <v>155274.39999999997</v>
      </c>
      <c r="W13" s="139">
        <v>9.42</v>
      </c>
      <c r="X13" s="137">
        <f t="shared" si="14"/>
        <v>16483.481953290866</v>
      </c>
      <c r="Y13" s="138">
        <f t="shared" si="13"/>
        <v>1373.6234961075722</v>
      </c>
    </row>
    <row r="14" spans="2:25" ht="15" thickBot="1" x14ac:dyDescent="0.35">
      <c r="B14" s="8">
        <v>2022</v>
      </c>
      <c r="C14" s="145">
        <v>796427.25</v>
      </c>
      <c r="D14" s="145">
        <v>742794.32</v>
      </c>
      <c r="E14" s="181">
        <f t="shared" si="0"/>
        <v>0.93265809275109557</v>
      </c>
      <c r="F14" s="145">
        <v>599702.9</v>
      </c>
      <c r="G14" s="145">
        <v>143091.42000000001</v>
      </c>
      <c r="H14" s="146">
        <v>53632.93</v>
      </c>
      <c r="I14" s="193">
        <f>F14/C14</f>
        <v>0.75299143769879795</v>
      </c>
      <c r="J14" s="192">
        <f>G14/C14</f>
        <v>0.17966665505229765</v>
      </c>
      <c r="K14" s="180">
        <f>H14/C14</f>
        <v>6.7341907248904403E-2</v>
      </c>
      <c r="L14" s="147">
        <f>C14*I14*$G$2</f>
        <v>499612.48599000002</v>
      </c>
      <c r="M14" s="148">
        <f t="shared" si="5"/>
        <v>0.62731716674686866</v>
      </c>
      <c r="N14" s="130">
        <v>11.24</v>
      </c>
      <c r="O14" s="149">
        <f>L14/N14</f>
        <v>44449.509429715305</v>
      </c>
      <c r="P14" s="150">
        <f>O14/12</f>
        <v>3704.1257858096087</v>
      </c>
      <c r="Q14" s="151">
        <f t="shared" si="8"/>
        <v>100090.41401000001</v>
      </c>
      <c r="R14" s="174">
        <f t="shared" si="9"/>
        <v>0.1256742709519294</v>
      </c>
      <c r="S14" s="152">
        <v>3.65</v>
      </c>
      <c r="T14" s="111">
        <f t="shared" si="10"/>
        <v>27422.03123561644</v>
      </c>
      <c r="U14" s="175">
        <f t="shared" si="11"/>
        <v>2285.1692696347031</v>
      </c>
      <c r="V14" s="173">
        <f t="shared" si="12"/>
        <v>143091.42000000001</v>
      </c>
      <c r="W14" s="142">
        <v>9.42</v>
      </c>
      <c r="X14" s="153">
        <f t="shared" si="14"/>
        <v>15190.171974522294</v>
      </c>
      <c r="Y14" s="154">
        <f t="shared" si="13"/>
        <v>1265.8476645435246</v>
      </c>
    </row>
    <row r="16" spans="2:25" ht="15" thickBot="1" x14ac:dyDescent="0.35"/>
    <row r="17" spans="2:10" ht="15" thickBot="1" x14ac:dyDescent="0.35">
      <c r="B17" s="176" t="s">
        <v>172</v>
      </c>
      <c r="C17" s="177" t="s">
        <v>173</v>
      </c>
      <c r="D17" s="177" t="s">
        <v>6</v>
      </c>
      <c r="E17" s="178" t="s">
        <v>174</v>
      </c>
      <c r="G17" s="323" t="s">
        <v>259</v>
      </c>
      <c r="I17" s="6" t="s">
        <v>226</v>
      </c>
      <c r="J17" s="6" t="s">
        <v>223</v>
      </c>
    </row>
    <row r="18" spans="2:10" x14ac:dyDescent="0.3">
      <c r="B18" s="429" t="s">
        <v>12</v>
      </c>
      <c r="C18" s="155" t="s">
        <v>175</v>
      </c>
      <c r="D18" s="156">
        <v>11.24</v>
      </c>
      <c r="E18" s="157">
        <v>5.27</v>
      </c>
      <c r="F18" s="179"/>
      <c r="H18" s="7" t="s">
        <v>175</v>
      </c>
      <c r="I18" s="385">
        <f>(O14/O8)^(1/6)-1</f>
        <v>0.15843773987815757</v>
      </c>
      <c r="J18" s="207">
        <f>(1+I18)^(1/12)-1</f>
        <v>1.233143965486394E-2</v>
      </c>
    </row>
    <row r="19" spans="2:10" x14ac:dyDescent="0.3">
      <c r="B19" s="430"/>
      <c r="C19" s="7" t="s">
        <v>202</v>
      </c>
      <c r="D19" s="144">
        <v>3.65</v>
      </c>
      <c r="E19" s="158">
        <v>1.48</v>
      </c>
      <c r="H19" s="7" t="s">
        <v>225</v>
      </c>
      <c r="I19" s="385">
        <v>0.15843773987815757</v>
      </c>
      <c r="J19" s="207">
        <f>(1+I19)^(1/12)-1</f>
        <v>1.233143965486394E-2</v>
      </c>
    </row>
    <row r="20" spans="2:10" ht="15" thickBot="1" x14ac:dyDescent="0.35">
      <c r="B20" s="431"/>
      <c r="C20" s="10" t="s">
        <v>176</v>
      </c>
      <c r="D20" s="159">
        <v>9.42</v>
      </c>
      <c r="E20" s="160">
        <v>6.42</v>
      </c>
      <c r="H20" s="7" t="s">
        <v>227</v>
      </c>
      <c r="I20" s="385">
        <f>(V14/V10)^(1/4)-1</f>
        <v>-5.6544856279775124E-2</v>
      </c>
      <c r="J20" s="207">
        <f>(1+I20)^(1/12)-1</f>
        <v>-4.8387932813811485E-3</v>
      </c>
    </row>
    <row r="21" spans="2:10" x14ac:dyDescent="0.3">
      <c r="B21" s="161" t="s">
        <v>162</v>
      </c>
      <c r="C21" s="155" t="s">
        <v>177</v>
      </c>
      <c r="D21" s="156">
        <v>0.25</v>
      </c>
      <c r="E21" s="157">
        <v>0</v>
      </c>
      <c r="H21" s="7" t="s">
        <v>229</v>
      </c>
      <c r="I21" s="386">
        <v>0.12</v>
      </c>
      <c r="J21" s="207">
        <f>(1+I21)^(1/12)-1</f>
        <v>9.4887929345830457E-3</v>
      </c>
    </row>
    <row r="22" spans="2:10" x14ac:dyDescent="0.3">
      <c r="B22" s="162" t="s">
        <v>163</v>
      </c>
      <c r="C22" s="7" t="s">
        <v>179</v>
      </c>
      <c r="D22" s="144">
        <v>0.2</v>
      </c>
      <c r="E22" s="158">
        <v>0</v>
      </c>
      <c r="H22" s="384" t="s">
        <v>271</v>
      </c>
      <c r="I22" s="385">
        <v>0.15843773987815757</v>
      </c>
      <c r="J22" s="207">
        <f>(1+$I$22)^(1/12)-1</f>
        <v>1.233143965486394E-2</v>
      </c>
    </row>
    <row r="23" spans="2:10" x14ac:dyDescent="0.3">
      <c r="B23" s="162" t="s">
        <v>2</v>
      </c>
      <c r="C23" s="7" t="s">
        <v>180</v>
      </c>
      <c r="D23" s="144">
        <v>0.01</v>
      </c>
      <c r="E23" s="158">
        <v>0</v>
      </c>
      <c r="G23" s="328"/>
      <c r="H23" s="291"/>
      <c r="I23" s="328"/>
      <c r="J23" s="328"/>
    </row>
    <row r="24" spans="2:10" x14ac:dyDescent="0.3">
      <c r="B24" s="162" t="s">
        <v>170</v>
      </c>
      <c r="C24" s="7" t="s">
        <v>181</v>
      </c>
      <c r="D24" s="144">
        <v>0.5</v>
      </c>
      <c r="E24" s="158">
        <v>0</v>
      </c>
      <c r="G24" s="291"/>
      <c r="H24" s="291"/>
      <c r="I24" s="329"/>
      <c r="J24" s="329"/>
    </row>
    <row r="25" spans="2:10" x14ac:dyDescent="0.3">
      <c r="B25" s="162" t="s">
        <v>187</v>
      </c>
      <c r="C25" s="7" t="s">
        <v>188</v>
      </c>
      <c r="D25" s="144">
        <v>0.11</v>
      </c>
      <c r="E25" s="158">
        <v>0</v>
      </c>
      <c r="G25" s="291"/>
      <c r="H25" s="291"/>
      <c r="I25" s="329"/>
      <c r="J25" s="329"/>
    </row>
    <row r="26" spans="2:10" x14ac:dyDescent="0.3">
      <c r="B26" s="162" t="s">
        <v>182</v>
      </c>
      <c r="C26" s="7" t="s">
        <v>210</v>
      </c>
      <c r="D26" s="144">
        <v>30</v>
      </c>
      <c r="E26" s="158">
        <v>18</v>
      </c>
      <c r="G26" s="291"/>
      <c r="H26" s="291"/>
      <c r="I26" s="329"/>
      <c r="J26" s="329"/>
    </row>
    <row r="27" spans="2:10" x14ac:dyDescent="0.3">
      <c r="B27" s="162" t="s">
        <v>186</v>
      </c>
      <c r="C27" s="7" t="s">
        <v>185</v>
      </c>
      <c r="D27" s="144">
        <v>0.1</v>
      </c>
      <c r="E27" s="158">
        <v>0</v>
      </c>
      <c r="G27" s="291"/>
      <c r="H27" s="291"/>
      <c r="I27" s="330"/>
      <c r="J27" s="329"/>
    </row>
    <row r="28" spans="2:10" ht="15" thickBot="1" x14ac:dyDescent="0.35">
      <c r="B28" s="163" t="s">
        <v>183</v>
      </c>
      <c r="C28" s="10" t="s">
        <v>184</v>
      </c>
      <c r="D28" s="159">
        <v>0</v>
      </c>
      <c r="E28" s="160">
        <v>0</v>
      </c>
    </row>
    <row r="29" spans="2:10" x14ac:dyDescent="0.3">
      <c r="B29" s="9"/>
      <c r="D29" s="206"/>
      <c r="E29" s="206"/>
    </row>
    <row r="31" spans="2:10" ht="16.2" x14ac:dyDescent="0.3">
      <c r="B31" s="7"/>
      <c r="C31" s="6" t="s">
        <v>251</v>
      </c>
      <c r="D31" s="234" t="s">
        <v>252</v>
      </c>
      <c r="E31" s="234" t="s">
        <v>253</v>
      </c>
    </row>
    <row r="32" spans="2:10" x14ac:dyDescent="0.3">
      <c r="B32" s="21" t="s">
        <v>247</v>
      </c>
      <c r="C32" s="7">
        <v>870</v>
      </c>
      <c r="D32" s="7">
        <v>130</v>
      </c>
      <c r="E32" s="361">
        <f>C32*D32</f>
        <v>113100</v>
      </c>
    </row>
    <row r="34" spans="2:5" x14ac:dyDescent="0.3">
      <c r="B34" s="8" t="s">
        <v>264</v>
      </c>
      <c r="C34" s="7"/>
      <c r="D34" s="7"/>
      <c r="E34" s="98">
        <v>30000</v>
      </c>
    </row>
    <row r="36" spans="2:5" x14ac:dyDescent="0.3">
      <c r="B36" s="8" t="s">
        <v>278</v>
      </c>
      <c r="C36" s="7"/>
      <c r="D36" s="7"/>
      <c r="E36" s="98">
        <v>27000</v>
      </c>
    </row>
  </sheetData>
  <mergeCells count="7">
    <mergeCell ref="B18:B20"/>
    <mergeCell ref="D2:F2"/>
    <mergeCell ref="H2:I2"/>
    <mergeCell ref="D3:F3"/>
    <mergeCell ref="D4:F4"/>
    <mergeCell ref="H4:I4"/>
    <mergeCell ref="H3:I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572E85-5B1B-44E4-80AF-252DA345D782}">
  <sheetPr>
    <tabColor theme="9"/>
  </sheetPr>
  <dimension ref="A1:GP30"/>
  <sheetViews>
    <sheetView zoomScale="120" zoomScaleNormal="120" workbookViewId="0">
      <pane xSplit="2" topLeftCell="C1" activePane="topRight" state="frozen"/>
      <selection activeCell="B17" sqref="B17:V17"/>
      <selection pane="topRight" activeCell="B17" sqref="B17:V17"/>
    </sheetView>
  </sheetViews>
  <sheetFormatPr defaultRowHeight="14.4" x14ac:dyDescent="0.3"/>
  <cols>
    <col min="1" max="1" width="27.77734375" bestFit="1" customWidth="1"/>
    <col min="2" max="2" width="35.109375" bestFit="1" customWidth="1"/>
    <col min="3" max="4" width="12.109375" bestFit="1" customWidth="1"/>
    <col min="5" max="14" width="13.21875" bestFit="1" customWidth="1"/>
    <col min="15" max="15" width="12.109375" bestFit="1" customWidth="1"/>
    <col min="16" max="24" width="13.21875" bestFit="1" customWidth="1"/>
    <col min="25" max="26" width="14.88671875" bestFit="1" customWidth="1"/>
    <col min="27" max="33" width="13.21875" bestFit="1" customWidth="1"/>
    <col min="34" max="38" width="14.88671875" bestFit="1" customWidth="1"/>
    <col min="39" max="45" width="14.6640625" bestFit="1" customWidth="1"/>
    <col min="46" max="50" width="14.88671875" bestFit="1" customWidth="1"/>
    <col min="51" max="56" width="13.21875" bestFit="1" customWidth="1"/>
    <col min="57" max="62" width="14.88671875" bestFit="1" customWidth="1"/>
    <col min="63" max="67" width="13.21875" bestFit="1" customWidth="1"/>
    <col min="68" max="74" width="14.88671875" bestFit="1" customWidth="1"/>
    <col min="75" max="78" width="13.21875" bestFit="1" customWidth="1"/>
    <col min="79" max="86" width="14.88671875" bestFit="1" customWidth="1"/>
    <col min="87" max="90" width="13.21875" bestFit="1" customWidth="1"/>
    <col min="91" max="98" width="14.88671875" bestFit="1" customWidth="1"/>
    <col min="99" max="102" width="13.21875" bestFit="1" customWidth="1"/>
    <col min="103" max="110" width="14.88671875" bestFit="1" customWidth="1"/>
    <col min="111" max="114" width="13.21875" bestFit="1" customWidth="1"/>
    <col min="115" max="122" width="14.88671875" bestFit="1" customWidth="1"/>
  </cols>
  <sheetData>
    <row r="1" spans="1:198" ht="15" thickBot="1" x14ac:dyDescent="0.35"/>
    <row r="2" spans="1:198" ht="18.600000000000001" thickBot="1" x14ac:dyDescent="0.4">
      <c r="A2" s="325" t="s">
        <v>260</v>
      </c>
      <c r="C2" s="12" t="s">
        <v>13</v>
      </c>
      <c r="L2" s="5"/>
      <c r="M2" s="5"/>
      <c r="O2" s="247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9"/>
      <c r="AA2" s="327"/>
      <c r="BW2" s="3" t="s">
        <v>270</v>
      </c>
    </row>
    <row r="3" spans="1:198" x14ac:dyDescent="0.3">
      <c r="C3" s="168">
        <v>44562</v>
      </c>
      <c r="D3" s="169">
        <v>44593</v>
      </c>
      <c r="E3" s="169">
        <v>44621</v>
      </c>
      <c r="F3" s="169">
        <v>44652</v>
      </c>
      <c r="G3" s="169">
        <v>44682</v>
      </c>
      <c r="H3" s="169">
        <v>44713</v>
      </c>
      <c r="I3" s="169">
        <v>44743</v>
      </c>
      <c r="J3" s="169">
        <v>44774</v>
      </c>
      <c r="K3" s="169">
        <v>44805</v>
      </c>
      <c r="L3" s="169">
        <v>44835</v>
      </c>
      <c r="M3" s="169">
        <v>44866</v>
      </c>
      <c r="N3" s="362">
        <v>44896</v>
      </c>
      <c r="O3" s="168">
        <v>44927</v>
      </c>
      <c r="P3" s="169">
        <v>44958</v>
      </c>
      <c r="Q3" s="169">
        <v>44986</v>
      </c>
      <c r="R3" s="169">
        <v>45017</v>
      </c>
      <c r="S3" s="169">
        <v>45047</v>
      </c>
      <c r="T3" s="169">
        <v>45078</v>
      </c>
      <c r="U3" s="169">
        <v>45108</v>
      </c>
      <c r="V3" s="169">
        <v>45139</v>
      </c>
      <c r="W3" s="169">
        <v>45170</v>
      </c>
      <c r="X3" s="169">
        <v>45200</v>
      </c>
      <c r="Y3" s="169">
        <v>45231</v>
      </c>
      <c r="Z3" s="170">
        <v>45261</v>
      </c>
      <c r="AA3" s="375">
        <v>45292</v>
      </c>
      <c r="AB3" s="208">
        <v>45323</v>
      </c>
      <c r="AC3" s="169">
        <v>45352</v>
      </c>
      <c r="AD3" s="169">
        <v>45383</v>
      </c>
      <c r="AE3" s="169">
        <v>45413</v>
      </c>
      <c r="AF3" s="169">
        <v>45444</v>
      </c>
      <c r="AG3" s="169">
        <v>45474</v>
      </c>
      <c r="AH3" s="169">
        <v>45505</v>
      </c>
      <c r="AI3" s="169">
        <v>45536</v>
      </c>
      <c r="AJ3" s="169">
        <v>45566</v>
      </c>
      <c r="AK3" s="169">
        <v>45597</v>
      </c>
      <c r="AL3" s="169">
        <v>45627</v>
      </c>
      <c r="AM3" s="169">
        <v>45658</v>
      </c>
      <c r="AN3" s="169">
        <v>45689</v>
      </c>
      <c r="AO3" s="169">
        <v>45717</v>
      </c>
      <c r="AP3" s="169">
        <v>45748</v>
      </c>
      <c r="AQ3" s="169">
        <v>45778</v>
      </c>
      <c r="AR3" s="169">
        <v>45809</v>
      </c>
      <c r="AS3" s="169">
        <v>45839</v>
      </c>
      <c r="AT3" s="169">
        <v>45870</v>
      </c>
      <c r="AU3" s="169">
        <v>45901</v>
      </c>
      <c r="AV3" s="169">
        <v>45931</v>
      </c>
      <c r="AW3" s="169">
        <v>45962</v>
      </c>
      <c r="AX3" s="169">
        <v>45992</v>
      </c>
      <c r="AY3" s="169">
        <v>46023</v>
      </c>
      <c r="AZ3" s="169">
        <v>46054</v>
      </c>
      <c r="BA3" s="169">
        <v>46082</v>
      </c>
      <c r="BB3" s="169">
        <v>46113</v>
      </c>
      <c r="BC3" s="169">
        <v>46143</v>
      </c>
      <c r="BD3" s="169">
        <v>46174</v>
      </c>
      <c r="BE3" s="169">
        <v>46204</v>
      </c>
      <c r="BF3" s="169">
        <v>46235</v>
      </c>
      <c r="BG3" s="169">
        <v>46266</v>
      </c>
      <c r="BH3" s="169">
        <v>46296</v>
      </c>
      <c r="BI3" s="169">
        <v>46327</v>
      </c>
      <c r="BJ3" s="169">
        <v>46357</v>
      </c>
      <c r="BK3" s="169">
        <v>46388</v>
      </c>
      <c r="BL3" s="169">
        <v>46419</v>
      </c>
      <c r="BM3" s="169">
        <v>46447</v>
      </c>
      <c r="BN3" s="169">
        <v>46478</v>
      </c>
      <c r="BO3" s="169">
        <v>46508</v>
      </c>
      <c r="BP3" s="169">
        <v>46539</v>
      </c>
      <c r="BQ3" s="169">
        <v>46569</v>
      </c>
      <c r="BR3" s="169">
        <v>46600</v>
      </c>
      <c r="BS3" s="169">
        <v>46631</v>
      </c>
      <c r="BT3" s="169">
        <v>46661</v>
      </c>
      <c r="BU3" s="169">
        <v>46692</v>
      </c>
      <c r="BV3" s="169">
        <v>46722</v>
      </c>
      <c r="BW3" s="169">
        <v>46753</v>
      </c>
      <c r="BX3" s="169">
        <v>46784</v>
      </c>
      <c r="BY3" s="169">
        <v>46813</v>
      </c>
      <c r="BZ3" s="169">
        <v>46844</v>
      </c>
      <c r="CA3" s="169">
        <v>46874</v>
      </c>
      <c r="CB3" s="169">
        <v>46905</v>
      </c>
      <c r="CC3" s="169">
        <v>46935</v>
      </c>
      <c r="CD3" s="169">
        <v>46966</v>
      </c>
      <c r="CE3" s="169">
        <v>46997</v>
      </c>
      <c r="CF3" s="169">
        <v>47027</v>
      </c>
      <c r="CG3" s="169">
        <v>47058</v>
      </c>
      <c r="CH3" s="169">
        <v>47088</v>
      </c>
      <c r="CI3" s="169">
        <v>47119</v>
      </c>
      <c r="CJ3" s="169">
        <v>47150</v>
      </c>
      <c r="CK3" s="169">
        <v>47178</v>
      </c>
      <c r="CL3" s="169">
        <v>47209</v>
      </c>
      <c r="CM3" s="169">
        <v>47239</v>
      </c>
      <c r="CN3" s="169">
        <v>47270</v>
      </c>
      <c r="CO3" s="169">
        <v>47300</v>
      </c>
      <c r="CP3" s="169">
        <v>47331</v>
      </c>
      <c r="CQ3" s="169">
        <v>47362</v>
      </c>
      <c r="CR3" s="169">
        <v>47392</v>
      </c>
      <c r="CS3" s="169">
        <v>47423</v>
      </c>
      <c r="CT3" s="169">
        <v>47453</v>
      </c>
      <c r="CU3" s="169">
        <v>47484</v>
      </c>
      <c r="CV3" s="169">
        <v>47515</v>
      </c>
      <c r="CW3" s="169">
        <v>47543</v>
      </c>
      <c r="CX3" s="169">
        <v>47574</v>
      </c>
      <c r="CY3" s="169">
        <v>47604</v>
      </c>
      <c r="CZ3" s="169">
        <v>47635</v>
      </c>
      <c r="DA3" s="169">
        <v>47665</v>
      </c>
      <c r="DB3" s="169">
        <v>47696</v>
      </c>
      <c r="DC3" s="169">
        <v>47727</v>
      </c>
      <c r="DD3" s="169">
        <v>47757</v>
      </c>
      <c r="DE3" s="169">
        <v>47788</v>
      </c>
      <c r="DF3" s="169">
        <v>47818</v>
      </c>
      <c r="DG3" s="169">
        <v>47849</v>
      </c>
      <c r="DH3" s="169">
        <v>47880</v>
      </c>
      <c r="DI3" s="169">
        <v>47908</v>
      </c>
      <c r="DJ3" s="169">
        <v>47939</v>
      </c>
      <c r="DK3" s="169">
        <v>47969</v>
      </c>
      <c r="DL3" s="169">
        <v>48000</v>
      </c>
      <c r="DM3" s="169">
        <v>48030</v>
      </c>
      <c r="DN3" s="169">
        <v>48061</v>
      </c>
      <c r="DO3" s="169">
        <v>48092</v>
      </c>
      <c r="DP3" s="169">
        <v>48122</v>
      </c>
      <c r="DQ3" s="169">
        <v>48153</v>
      </c>
      <c r="DR3" s="170">
        <v>48183</v>
      </c>
      <c r="DS3" s="104"/>
      <c r="DT3" s="104"/>
      <c r="DU3" s="104"/>
      <c r="DV3" s="104"/>
      <c r="DW3" s="104"/>
      <c r="DX3" s="104"/>
      <c r="DY3" s="104"/>
      <c r="DZ3" s="104"/>
      <c r="EA3" s="104"/>
      <c r="EB3" s="104"/>
      <c r="EC3" s="104"/>
      <c r="ED3" s="104"/>
      <c r="EE3" s="104"/>
      <c r="EF3" s="104"/>
      <c r="EG3" s="104"/>
      <c r="EH3" s="104"/>
      <c r="EI3" s="104"/>
      <c r="EJ3" s="104"/>
      <c r="EK3" s="104"/>
      <c r="EL3" s="104"/>
      <c r="EM3" s="104"/>
      <c r="EN3" s="104"/>
      <c r="EO3" s="104"/>
      <c r="EP3" s="104"/>
      <c r="EQ3" s="104"/>
      <c r="ER3" s="104"/>
      <c r="ES3" s="104"/>
      <c r="ET3" s="104"/>
      <c r="EU3" s="104"/>
      <c r="EV3" s="104"/>
      <c r="EW3" s="104"/>
      <c r="EX3" s="104"/>
      <c r="EY3" s="104"/>
      <c r="EZ3" s="104"/>
      <c r="FA3" s="104"/>
      <c r="FB3" s="104"/>
      <c r="FC3" s="104"/>
      <c r="FD3" s="104"/>
      <c r="FE3" s="104"/>
      <c r="FF3" s="104"/>
      <c r="FG3" s="104"/>
      <c r="FH3" s="104"/>
      <c r="FI3" s="104"/>
      <c r="FJ3" s="104"/>
      <c r="FK3" s="104"/>
      <c r="FL3" s="104"/>
      <c r="FM3" s="104"/>
      <c r="FN3" s="104"/>
      <c r="FO3" s="104"/>
      <c r="FP3" s="104"/>
      <c r="FQ3" s="104"/>
      <c r="FR3" s="104"/>
      <c r="FS3" s="104"/>
      <c r="FT3" s="104"/>
      <c r="FU3" s="104"/>
      <c r="FV3" s="104"/>
      <c r="FW3" s="104"/>
      <c r="FX3" s="104"/>
      <c r="FY3" s="104"/>
      <c r="FZ3" s="104"/>
      <c r="GA3" s="104"/>
      <c r="GB3" s="104"/>
      <c r="GC3" s="104"/>
      <c r="GD3" s="104"/>
      <c r="GE3" s="104"/>
      <c r="GF3" s="104"/>
      <c r="GG3" s="104"/>
      <c r="GH3" s="104"/>
      <c r="GI3" s="104"/>
      <c r="GJ3" s="104"/>
      <c r="GK3" s="104"/>
      <c r="GL3" s="104"/>
      <c r="GM3" s="104"/>
      <c r="GN3" s="104"/>
      <c r="GO3" s="104"/>
      <c r="GP3" s="104"/>
    </row>
    <row r="4" spans="1:198" ht="15" thickBot="1" x14ac:dyDescent="0.35">
      <c r="C4" s="171">
        <v>1</v>
      </c>
      <c r="D4" s="172">
        <v>2</v>
      </c>
      <c r="E4" s="172">
        <v>3</v>
      </c>
      <c r="F4" s="172">
        <v>4</v>
      </c>
      <c r="G4" s="172">
        <v>5</v>
      </c>
      <c r="H4" s="172">
        <v>6</v>
      </c>
      <c r="I4" s="172">
        <v>7</v>
      </c>
      <c r="J4" s="172">
        <v>8</v>
      </c>
      <c r="K4" s="172">
        <v>9</v>
      </c>
      <c r="L4" s="172">
        <v>10</v>
      </c>
      <c r="M4" s="172">
        <v>11</v>
      </c>
      <c r="N4" s="363">
        <v>12</v>
      </c>
      <c r="O4" s="366">
        <v>13</v>
      </c>
      <c r="P4" s="194">
        <v>14</v>
      </c>
      <c r="Q4" s="194">
        <v>15</v>
      </c>
      <c r="R4" s="194">
        <v>16</v>
      </c>
      <c r="S4" s="194">
        <v>17</v>
      </c>
      <c r="T4" s="194">
        <v>18</v>
      </c>
      <c r="U4" s="194">
        <v>19</v>
      </c>
      <c r="V4" s="194">
        <v>20</v>
      </c>
      <c r="W4" s="194">
        <v>21</v>
      </c>
      <c r="X4" s="194">
        <v>22</v>
      </c>
      <c r="Y4" s="194">
        <v>23</v>
      </c>
      <c r="Z4" s="195">
        <v>24</v>
      </c>
      <c r="AA4" s="143">
        <v>25</v>
      </c>
      <c r="AB4" s="194">
        <v>26</v>
      </c>
      <c r="AC4" s="194">
        <v>27</v>
      </c>
      <c r="AD4" s="194">
        <v>28</v>
      </c>
      <c r="AE4" s="194">
        <v>29</v>
      </c>
      <c r="AF4" s="194">
        <v>30</v>
      </c>
      <c r="AG4" s="194">
        <v>31</v>
      </c>
      <c r="AH4" s="194">
        <v>32</v>
      </c>
      <c r="AI4" s="194">
        <v>33</v>
      </c>
      <c r="AJ4" s="194">
        <v>34</v>
      </c>
      <c r="AK4" s="194">
        <v>35</v>
      </c>
      <c r="AL4" s="194">
        <v>36</v>
      </c>
      <c r="AM4" s="194">
        <v>37</v>
      </c>
      <c r="AN4" s="194">
        <v>38</v>
      </c>
      <c r="AO4" s="194">
        <v>39</v>
      </c>
      <c r="AP4" s="194">
        <v>40</v>
      </c>
      <c r="AQ4" s="194">
        <v>41</v>
      </c>
      <c r="AR4" s="194">
        <v>42</v>
      </c>
      <c r="AS4" s="194">
        <v>43</v>
      </c>
      <c r="AT4" s="194">
        <v>44</v>
      </c>
      <c r="AU4" s="194">
        <v>45</v>
      </c>
      <c r="AV4" s="194">
        <v>46</v>
      </c>
      <c r="AW4" s="194">
        <v>47</v>
      </c>
      <c r="AX4" s="194">
        <v>48</v>
      </c>
      <c r="AY4" s="194">
        <v>49</v>
      </c>
      <c r="AZ4" s="194">
        <v>50</v>
      </c>
      <c r="BA4" s="194">
        <v>51</v>
      </c>
      <c r="BB4" s="194">
        <v>52</v>
      </c>
      <c r="BC4" s="194">
        <v>53</v>
      </c>
      <c r="BD4" s="194">
        <v>54</v>
      </c>
      <c r="BE4" s="194">
        <v>55</v>
      </c>
      <c r="BF4" s="194">
        <v>56</v>
      </c>
      <c r="BG4" s="194">
        <v>57</v>
      </c>
      <c r="BH4" s="194">
        <v>58</v>
      </c>
      <c r="BI4" s="194">
        <v>59</v>
      </c>
      <c r="BJ4" s="194">
        <v>60</v>
      </c>
      <c r="BK4" s="194">
        <v>61</v>
      </c>
      <c r="BL4" s="194">
        <v>62</v>
      </c>
      <c r="BM4" s="194">
        <v>63</v>
      </c>
      <c r="BN4" s="194">
        <v>64</v>
      </c>
      <c r="BO4" s="194">
        <v>65</v>
      </c>
      <c r="BP4" s="194">
        <v>66</v>
      </c>
      <c r="BQ4" s="194">
        <v>67</v>
      </c>
      <c r="BR4" s="194">
        <v>68</v>
      </c>
      <c r="BS4" s="194">
        <v>69</v>
      </c>
      <c r="BT4" s="194">
        <v>70</v>
      </c>
      <c r="BU4" s="194">
        <v>71</v>
      </c>
      <c r="BV4" s="194">
        <v>72</v>
      </c>
      <c r="BW4" s="194">
        <v>73</v>
      </c>
      <c r="BX4" s="194">
        <v>74</v>
      </c>
      <c r="BY4" s="194">
        <v>75</v>
      </c>
      <c r="BZ4" s="194">
        <v>76</v>
      </c>
      <c r="CA4" s="194">
        <v>77</v>
      </c>
      <c r="CB4" s="194">
        <v>78</v>
      </c>
      <c r="CC4" s="194">
        <v>79</v>
      </c>
      <c r="CD4" s="194">
        <v>80</v>
      </c>
      <c r="CE4" s="194">
        <v>81</v>
      </c>
      <c r="CF4" s="194">
        <v>82</v>
      </c>
      <c r="CG4" s="194">
        <v>83</v>
      </c>
      <c r="CH4" s="194">
        <v>84</v>
      </c>
      <c r="CI4" s="194">
        <v>85</v>
      </c>
      <c r="CJ4" s="194">
        <v>86</v>
      </c>
      <c r="CK4" s="194">
        <v>87</v>
      </c>
      <c r="CL4" s="194">
        <v>88</v>
      </c>
      <c r="CM4" s="194">
        <v>89</v>
      </c>
      <c r="CN4" s="194">
        <v>90</v>
      </c>
      <c r="CO4" s="194">
        <v>91</v>
      </c>
      <c r="CP4" s="194">
        <v>92</v>
      </c>
      <c r="CQ4" s="194">
        <v>93</v>
      </c>
      <c r="CR4" s="194">
        <v>94</v>
      </c>
      <c r="CS4" s="194">
        <v>95</v>
      </c>
      <c r="CT4" s="194">
        <v>96</v>
      </c>
      <c r="CU4" s="194">
        <v>97</v>
      </c>
      <c r="CV4" s="194">
        <v>98</v>
      </c>
      <c r="CW4" s="194">
        <v>99</v>
      </c>
      <c r="CX4" s="194">
        <v>100</v>
      </c>
      <c r="CY4" s="194">
        <v>101</v>
      </c>
      <c r="CZ4" s="194">
        <v>102</v>
      </c>
      <c r="DA4" s="194">
        <v>103</v>
      </c>
      <c r="DB4" s="194">
        <v>104</v>
      </c>
      <c r="DC4" s="194">
        <v>105</v>
      </c>
      <c r="DD4" s="194">
        <v>106</v>
      </c>
      <c r="DE4" s="194">
        <v>107</v>
      </c>
      <c r="DF4" s="194">
        <v>108</v>
      </c>
      <c r="DG4" s="194">
        <v>109</v>
      </c>
      <c r="DH4" s="194">
        <v>110</v>
      </c>
      <c r="DI4" s="194">
        <v>111</v>
      </c>
      <c r="DJ4" s="194">
        <v>112</v>
      </c>
      <c r="DK4" s="194">
        <v>113</v>
      </c>
      <c r="DL4" s="194">
        <v>114</v>
      </c>
      <c r="DM4" s="194">
        <v>115</v>
      </c>
      <c r="DN4" s="194">
        <v>116</v>
      </c>
      <c r="DO4" s="194">
        <v>117</v>
      </c>
      <c r="DP4" s="194">
        <v>118</v>
      </c>
      <c r="DQ4" s="194">
        <v>119</v>
      </c>
      <c r="DR4" s="195">
        <v>120</v>
      </c>
      <c r="DS4" s="104"/>
      <c r="DT4" s="104"/>
      <c r="DU4" s="104"/>
      <c r="DV4" s="104"/>
      <c r="DW4" s="104"/>
      <c r="DX4" s="104"/>
      <c r="DY4" s="104"/>
      <c r="DZ4" s="104"/>
      <c r="EA4" s="104"/>
      <c r="EB4" s="104"/>
      <c r="EC4" s="104"/>
      <c r="ED4" s="104"/>
      <c r="EE4" s="104"/>
      <c r="EF4" s="104"/>
      <c r="EG4" s="104"/>
      <c r="EH4" s="104"/>
      <c r="EI4" s="104"/>
      <c r="EJ4" s="104"/>
      <c r="EK4" s="104"/>
      <c r="EL4" s="104"/>
      <c r="EM4" s="104"/>
      <c r="EN4" s="104"/>
      <c r="EO4" s="104"/>
      <c r="EP4" s="104"/>
      <c r="EQ4" s="104"/>
      <c r="ER4" s="104"/>
      <c r="ES4" s="104"/>
      <c r="ET4" s="104"/>
      <c r="EU4" s="104"/>
      <c r="EV4" s="104"/>
      <c r="EW4" s="104"/>
      <c r="EX4" s="104"/>
      <c r="EY4" s="104"/>
      <c r="EZ4" s="104"/>
      <c r="FA4" s="104"/>
      <c r="FB4" s="104"/>
      <c r="FC4" s="104"/>
      <c r="FD4" s="104"/>
      <c r="FE4" s="104"/>
      <c r="FF4" s="104"/>
      <c r="FG4" s="104"/>
      <c r="FH4" s="104"/>
      <c r="FI4" s="104"/>
      <c r="FJ4" s="104"/>
      <c r="FK4" s="104"/>
      <c r="FL4" s="104"/>
      <c r="FM4" s="104"/>
      <c r="FN4" s="104"/>
      <c r="FO4" s="104"/>
      <c r="FP4" s="104"/>
      <c r="FQ4" s="104"/>
      <c r="FR4" s="104"/>
      <c r="FS4" s="104"/>
      <c r="FT4" s="104"/>
      <c r="FU4" s="104"/>
      <c r="FV4" s="104"/>
      <c r="FW4" s="104"/>
      <c r="FX4" s="104"/>
      <c r="FY4" s="104"/>
      <c r="FZ4" s="104"/>
      <c r="GA4" s="104"/>
      <c r="GB4" s="104"/>
      <c r="GC4" s="104"/>
      <c r="GD4" s="104"/>
      <c r="GE4" s="104"/>
      <c r="GF4" s="104"/>
      <c r="GG4" s="104"/>
      <c r="GH4" s="104"/>
      <c r="GI4" s="104"/>
      <c r="GJ4" s="104"/>
      <c r="GK4" s="104"/>
      <c r="GL4" s="104"/>
      <c r="GM4" s="104"/>
      <c r="GN4" s="104"/>
      <c r="GO4" s="104"/>
      <c r="GP4" s="104"/>
    </row>
    <row r="5" spans="1:198" x14ac:dyDescent="0.3">
      <c r="A5" s="434" t="s">
        <v>164</v>
      </c>
      <c r="B5" s="196" t="s">
        <v>159</v>
      </c>
      <c r="C5" s="209">
        <v>1650</v>
      </c>
      <c r="D5" s="210">
        <v>2700</v>
      </c>
      <c r="E5" s="210">
        <v>3200</v>
      </c>
      <c r="F5" s="210">
        <v>4000</v>
      </c>
      <c r="G5" s="210">
        <v>3750</v>
      </c>
      <c r="H5" s="210">
        <v>3450</v>
      </c>
      <c r="I5" s="210">
        <v>3800</v>
      </c>
      <c r="J5" s="210">
        <v>1300</v>
      </c>
      <c r="K5" s="210">
        <v>5000</v>
      </c>
      <c r="L5" s="210">
        <v>5200</v>
      </c>
      <c r="M5" s="210">
        <v>5200</v>
      </c>
      <c r="N5" s="364">
        <v>5200</v>
      </c>
      <c r="O5" s="369">
        <f>N5*(1+INPUT!$J$18)</f>
        <v>5264.1234862052925</v>
      </c>
      <c r="P5" s="210">
        <f>O5*(1+INPUT!$J$18)</f>
        <v>5329.0377073111849</v>
      </c>
      <c r="Q5" s="210">
        <f>P5*(1+INPUT!$J$18)</f>
        <v>5394.752414217387</v>
      </c>
      <c r="R5" s="210">
        <f>Q5*(1+INPUT!$J$18)</f>
        <v>5461.2774780662403</v>
      </c>
      <c r="S5" s="210">
        <f>R5*(1+INPUT!$J$18)</f>
        <v>5528.6228917254821</v>
      </c>
      <c r="T5" s="210">
        <f>S5*(1+INPUT!$J$18)</f>
        <v>5596.7987712892946</v>
      </c>
      <c r="U5" s="210">
        <f>T5*(1+INPUT!$J$18)</f>
        <v>5665.8153575978649</v>
      </c>
      <c r="V5" s="210">
        <f>U5*(1+INPUT!$J$18)</f>
        <v>5735.6830177756847</v>
      </c>
      <c r="W5" s="210">
        <f>V5*(1+INPUT!$J$18)</f>
        <v>5806.4122467888137</v>
      </c>
      <c r="X5" s="210">
        <f>W5*(1+INPUT!$J$18)</f>
        <v>5878.0136690213531</v>
      </c>
      <c r="Y5" s="210">
        <f>X5*(1+INPUT!$J$18)</f>
        <v>5950.4980398713551</v>
      </c>
      <c r="Z5" s="370">
        <f>Y5*(1+INPUT!$J$18)</f>
        <v>6023.8762473664146</v>
      </c>
      <c r="AA5" s="209">
        <f>Z5*(1+INPUT!$J$18)</f>
        <v>6098.1593137991822</v>
      </c>
      <c r="AB5" s="210">
        <f>AA5*(1+INPUT!$J$18)</f>
        <v>6173.3583973830437</v>
      </c>
      <c r="AC5" s="210">
        <f>AB5*(1+INPUT!$J$18)</f>
        <v>6249.4847939282199</v>
      </c>
      <c r="AD5" s="210">
        <f>AC5*(1+INPUT!$J$18)</f>
        <v>6326.5499385385356</v>
      </c>
      <c r="AE5" s="210">
        <f>AD5*(1+INPUT!$J$18)</f>
        <v>6404.5654073291071</v>
      </c>
      <c r="AF5" s="210">
        <f>AE5*(1+INPUT!$J$18)</f>
        <v>6483.5429191652147</v>
      </c>
      <c r="AG5" s="210">
        <f>AF5*(1+INPUT!$J$18)</f>
        <v>6563.4943374226214</v>
      </c>
      <c r="AH5" s="210">
        <f>AG5*(1+INPUT!$J$18)</f>
        <v>6644.4316717695892</v>
      </c>
      <c r="AI5" s="210">
        <f>AH5*(1+INPUT!$J$18)</f>
        <v>6726.3670799708825</v>
      </c>
      <c r="AJ5" s="210">
        <f>AI5*(1+INPUT!$J$18)</f>
        <v>6809.3128697140064</v>
      </c>
      <c r="AK5" s="210">
        <f>AJ5*(1+INPUT!$J$18)</f>
        <v>6893.2815004579734</v>
      </c>
      <c r="AL5" s="210">
        <f>AK5*(1+INPUT!$J$18)</f>
        <v>6978.2855853048604</v>
      </c>
      <c r="AM5" s="210">
        <f>AL5*(1+INPUT!$J$18)</f>
        <v>7064.3378928944539</v>
      </c>
      <c r="AN5" s="210">
        <f>AM5*(1+INPUT!$J$18)</f>
        <v>7151.4513493222503</v>
      </c>
      <c r="AO5" s="210">
        <f>AN5*(1+INPUT!$J$18)</f>
        <v>7239.6390400811133</v>
      </c>
      <c r="AP5" s="210">
        <f>AO5*(1+INPUT!$J$18)</f>
        <v>7328.9142120268707</v>
      </c>
      <c r="AQ5" s="210">
        <f>AP5*(1+INPUT!$J$18)</f>
        <v>7419.2902753681547</v>
      </c>
      <c r="AR5" s="210">
        <f>AQ5*(1+INPUT!$J$18)</f>
        <v>7510.7808056807762</v>
      </c>
      <c r="AS5" s="210">
        <f>AR5*(1+INPUT!$J$18)</f>
        <v>7603.3995459469388</v>
      </c>
      <c r="AT5" s="210">
        <f>AS5*(1+INPUT!$J$18)</f>
        <v>7697.160408619603</v>
      </c>
      <c r="AU5" s="210">
        <f>AT5*(1+INPUT!$J$18)</f>
        <v>7792.0774777123033</v>
      </c>
      <c r="AV5" s="210">
        <f>AU5*(1+INPUT!$J$18)</f>
        <v>7888.1650109147367</v>
      </c>
      <c r="AW5" s="210">
        <f>AV5*(1+INPUT!$J$18)</f>
        <v>7985.4374417344407</v>
      </c>
      <c r="AX5" s="210">
        <f>AW5*(1+INPUT!$J$18)</f>
        <v>8083.9093816648801</v>
      </c>
      <c r="AY5" s="210">
        <f>AX5*(1+INPUT!$J$18)</f>
        <v>8183.5956223802687</v>
      </c>
      <c r="AZ5" s="210">
        <f>AY5*(1+INPUT!$J$18)</f>
        <v>8284.5111379574591</v>
      </c>
      <c r="BA5" s="210">
        <f>AZ5*(1+INPUT!$J$18)</f>
        <v>8386.671087125229</v>
      </c>
      <c r="BB5" s="210">
        <f>BA5*(1+INPUT!$J$18)</f>
        <v>8490.0908155413053</v>
      </c>
      <c r="BC5" s="210">
        <f>BB5*(1+INPUT!$J$18)</f>
        <v>8594.785858097468</v>
      </c>
      <c r="BD5" s="210">
        <f>BC5*(1+INPUT!$J$18)</f>
        <v>8700.7719412530751</v>
      </c>
      <c r="BE5" s="210">
        <f>BD5*(1+INPUT!$J$18)</f>
        <v>8808.06498539737</v>
      </c>
      <c r="BF5" s="210">
        <f>BE5*(1+INPUT!$J$18)</f>
        <v>8916.6811072409182</v>
      </c>
      <c r="BG5" s="210">
        <f>BF5*(1+INPUT!$J$18)</f>
        <v>9026.636622236525</v>
      </c>
      <c r="BH5" s="210">
        <f>BG5*(1+INPUT!$J$18)</f>
        <v>9137.9480470300205</v>
      </c>
      <c r="BI5" s="210">
        <f>BH5*(1+INPUT!$J$18)</f>
        <v>9250.6321019412535</v>
      </c>
      <c r="BJ5" s="210">
        <f>BI5*(1+INPUT!$J$18)</f>
        <v>9364.7057134756888</v>
      </c>
      <c r="BK5" s="210">
        <f>BJ5*(1+INPUT!$J$18)</f>
        <v>9480.1860168669737</v>
      </c>
      <c r="BL5" s="210">
        <f>BK5*(1+INPUT!$J$18)</f>
        <v>9597.0903586508539</v>
      </c>
      <c r="BM5" s="210">
        <f>BL5*(1+INPUT!$J$18)</f>
        <v>9715.4362992708338</v>
      </c>
      <c r="BN5" s="210">
        <f>BM5*(1+INPUT!$J$18)</f>
        <v>9835.241615715966</v>
      </c>
      <c r="BO5" s="210">
        <f>BN5*(1+INPUT!$J$18)</f>
        <v>9956.5243041911745</v>
      </c>
      <c r="BP5" s="210">
        <f>BO5*(1+INPUT!$J$18)</f>
        <v>10079.302582820494</v>
      </c>
      <c r="BQ5" s="210">
        <f>BP5*(1+INPUT!$J$18)</f>
        <v>10203.594894383659</v>
      </c>
      <c r="BR5" s="210">
        <f>BQ5*(1+INPUT!$J$18)</f>
        <v>10329.419909086429</v>
      </c>
      <c r="BS5" s="210">
        <f>BR5*(1+INPUT!$J$18)</f>
        <v>10456.796527365079</v>
      </c>
      <c r="BT5" s="210">
        <f>BS5*(1+INPUT!$J$18)</f>
        <v>10585.743882725472</v>
      </c>
      <c r="BU5" s="210">
        <f>BT5*(1+INPUT!$J$18)</f>
        <v>10716.281344617146</v>
      </c>
      <c r="BV5" s="210">
        <f>BU5*(1+INPUT!$J$18)</f>
        <v>10848.428521342836</v>
      </c>
      <c r="BW5" s="210">
        <f t="shared" ref="P5:CA7" si="0">BV5*(1+0%)</f>
        <v>10848.428521342836</v>
      </c>
      <c r="BX5" s="210">
        <f>BW5</f>
        <v>10848.428521342836</v>
      </c>
      <c r="BY5" s="210">
        <f t="shared" ref="BY5:DR5" si="1">BX5</f>
        <v>10848.428521342836</v>
      </c>
      <c r="BZ5" s="210">
        <f t="shared" si="1"/>
        <v>10848.428521342836</v>
      </c>
      <c r="CA5" s="210">
        <f t="shared" si="1"/>
        <v>10848.428521342836</v>
      </c>
      <c r="CB5" s="210">
        <f t="shared" si="1"/>
        <v>10848.428521342836</v>
      </c>
      <c r="CC5" s="210">
        <f t="shared" si="1"/>
        <v>10848.428521342836</v>
      </c>
      <c r="CD5" s="210">
        <f t="shared" si="1"/>
        <v>10848.428521342836</v>
      </c>
      <c r="CE5" s="210">
        <f t="shared" si="1"/>
        <v>10848.428521342836</v>
      </c>
      <c r="CF5" s="210">
        <f t="shared" si="1"/>
        <v>10848.428521342836</v>
      </c>
      <c r="CG5" s="210">
        <f t="shared" si="1"/>
        <v>10848.428521342836</v>
      </c>
      <c r="CH5" s="210">
        <f t="shared" si="1"/>
        <v>10848.428521342836</v>
      </c>
      <c r="CI5" s="210">
        <f t="shared" si="1"/>
        <v>10848.428521342836</v>
      </c>
      <c r="CJ5" s="210">
        <f t="shared" si="1"/>
        <v>10848.428521342836</v>
      </c>
      <c r="CK5" s="210">
        <f t="shared" si="1"/>
        <v>10848.428521342836</v>
      </c>
      <c r="CL5" s="210">
        <f t="shared" si="1"/>
        <v>10848.428521342836</v>
      </c>
      <c r="CM5" s="210">
        <f t="shared" si="1"/>
        <v>10848.428521342836</v>
      </c>
      <c r="CN5" s="210">
        <f t="shared" si="1"/>
        <v>10848.428521342836</v>
      </c>
      <c r="CO5" s="210">
        <f t="shared" si="1"/>
        <v>10848.428521342836</v>
      </c>
      <c r="CP5" s="210">
        <f t="shared" si="1"/>
        <v>10848.428521342836</v>
      </c>
      <c r="CQ5" s="210">
        <f t="shared" si="1"/>
        <v>10848.428521342836</v>
      </c>
      <c r="CR5" s="210">
        <f t="shared" si="1"/>
        <v>10848.428521342836</v>
      </c>
      <c r="CS5" s="210">
        <f t="shared" si="1"/>
        <v>10848.428521342836</v>
      </c>
      <c r="CT5" s="210">
        <f t="shared" si="1"/>
        <v>10848.428521342836</v>
      </c>
      <c r="CU5" s="210">
        <f t="shared" si="1"/>
        <v>10848.428521342836</v>
      </c>
      <c r="CV5" s="210">
        <f t="shared" si="1"/>
        <v>10848.428521342836</v>
      </c>
      <c r="CW5" s="210">
        <f t="shared" si="1"/>
        <v>10848.428521342836</v>
      </c>
      <c r="CX5" s="210">
        <f t="shared" si="1"/>
        <v>10848.428521342836</v>
      </c>
      <c r="CY5" s="210">
        <f t="shared" si="1"/>
        <v>10848.428521342836</v>
      </c>
      <c r="CZ5" s="210">
        <f t="shared" si="1"/>
        <v>10848.428521342836</v>
      </c>
      <c r="DA5" s="210">
        <f t="shared" si="1"/>
        <v>10848.428521342836</v>
      </c>
      <c r="DB5" s="210">
        <f t="shared" si="1"/>
        <v>10848.428521342836</v>
      </c>
      <c r="DC5" s="210">
        <f t="shared" si="1"/>
        <v>10848.428521342836</v>
      </c>
      <c r="DD5" s="210">
        <f t="shared" si="1"/>
        <v>10848.428521342836</v>
      </c>
      <c r="DE5" s="210">
        <f t="shared" si="1"/>
        <v>10848.428521342836</v>
      </c>
      <c r="DF5" s="210">
        <f t="shared" si="1"/>
        <v>10848.428521342836</v>
      </c>
      <c r="DG5" s="210">
        <f t="shared" si="1"/>
        <v>10848.428521342836</v>
      </c>
      <c r="DH5" s="210">
        <f t="shared" si="1"/>
        <v>10848.428521342836</v>
      </c>
      <c r="DI5" s="210">
        <f t="shared" si="1"/>
        <v>10848.428521342836</v>
      </c>
      <c r="DJ5" s="210">
        <f t="shared" si="1"/>
        <v>10848.428521342836</v>
      </c>
      <c r="DK5" s="210">
        <f t="shared" si="1"/>
        <v>10848.428521342836</v>
      </c>
      <c r="DL5" s="210">
        <f t="shared" si="1"/>
        <v>10848.428521342836</v>
      </c>
      <c r="DM5" s="210">
        <f t="shared" si="1"/>
        <v>10848.428521342836</v>
      </c>
      <c r="DN5" s="210">
        <f t="shared" si="1"/>
        <v>10848.428521342836</v>
      </c>
      <c r="DO5" s="210">
        <f t="shared" si="1"/>
        <v>10848.428521342836</v>
      </c>
      <c r="DP5" s="210">
        <f t="shared" si="1"/>
        <v>10848.428521342836</v>
      </c>
      <c r="DQ5" s="210">
        <f t="shared" si="1"/>
        <v>10848.428521342836</v>
      </c>
      <c r="DR5" s="210">
        <f t="shared" si="1"/>
        <v>10848.428521342836</v>
      </c>
    </row>
    <row r="6" spans="1:198" x14ac:dyDescent="0.3">
      <c r="A6" s="435"/>
      <c r="B6" s="165" t="s">
        <v>160</v>
      </c>
      <c r="C6" s="209">
        <v>319</v>
      </c>
      <c r="D6" s="209">
        <v>647</v>
      </c>
      <c r="E6" s="209">
        <v>488</v>
      </c>
      <c r="F6" s="209">
        <v>1692</v>
      </c>
      <c r="G6" s="209">
        <v>2360</v>
      </c>
      <c r="H6" s="209">
        <v>3784</v>
      </c>
      <c r="I6" s="209">
        <v>2518</v>
      </c>
      <c r="J6" s="209">
        <v>404</v>
      </c>
      <c r="K6" s="209">
        <v>3416</v>
      </c>
      <c r="L6" s="209">
        <v>3930</v>
      </c>
      <c r="M6" s="209">
        <v>3930</v>
      </c>
      <c r="N6" s="211">
        <v>3930</v>
      </c>
      <c r="O6" s="369">
        <f>N6*(1+INPUT!$J$19)</f>
        <v>3978.4625578436153</v>
      </c>
      <c r="P6" s="209">
        <f>O6*(1+INPUT!$J$19)</f>
        <v>4027.5227287947996</v>
      </c>
      <c r="Q6" s="209">
        <f>P6*(1+INPUT!$J$19)</f>
        <v>4077.1878822835256</v>
      </c>
      <c r="R6" s="209">
        <f>Q6*(1+INPUT!$J$19)</f>
        <v>4127.465478615447</v>
      </c>
      <c r="S6" s="209">
        <f>R6*(1+INPUT!$J$19)</f>
        <v>4178.3630700925278</v>
      </c>
      <c r="T6" s="209">
        <f>S6*(1+INPUT!$J$19)</f>
        <v>4229.8883021474858</v>
      </c>
      <c r="U6" s="209">
        <f>T6*(1+INPUT!$J$19)</f>
        <v>4282.0489144922321</v>
      </c>
      <c r="V6" s="209">
        <f>U6*(1+INPUT!$J$19)</f>
        <v>4334.8527422804691</v>
      </c>
      <c r="W6" s="209">
        <f>V6*(1+INPUT!$J$19)</f>
        <v>4388.3077172846224</v>
      </c>
      <c r="X6" s="209">
        <f>W6*(1+INPUT!$J$19)</f>
        <v>4442.4218690872913</v>
      </c>
      <c r="Y6" s="209">
        <f>X6*(1+INPUT!$J$19)</f>
        <v>4497.2033262873892</v>
      </c>
      <c r="Z6" s="368">
        <f>Y6*(1+INPUT!$J$19)</f>
        <v>4552.6603177211555</v>
      </c>
      <c r="AA6" s="209">
        <f>Z6*(1+INPUT!$J$19)</f>
        <v>4608.801173698228</v>
      </c>
      <c r="AB6" s="209">
        <f>AA6*(1+INPUT!$J$19)</f>
        <v>4665.6343272529539</v>
      </c>
      <c r="AC6" s="209">
        <f>AB6*(1+INPUT!$J$19)</f>
        <v>4723.1683154111352</v>
      </c>
      <c r="AD6" s="209">
        <f>AC6*(1+INPUT!$J$19)</f>
        <v>4781.4117804723928</v>
      </c>
      <c r="AE6" s="209">
        <f>AD6*(1+INPUT!$J$19)</f>
        <v>4840.3734713083441</v>
      </c>
      <c r="AF6" s="209">
        <f>AE6*(1+INPUT!$J$19)</f>
        <v>4900.0622446767875</v>
      </c>
      <c r="AG6" s="209">
        <f>AF6*(1+INPUT!$J$19)</f>
        <v>4960.4870665520966</v>
      </c>
      <c r="AH6" s="209">
        <f>AG6*(1+INPUT!$J$19)</f>
        <v>5021.6570134720168</v>
      </c>
      <c r="AI6" s="209">
        <f>AH6*(1+INPUT!$J$19)</f>
        <v>5083.5812739010717</v>
      </c>
      <c r="AJ6" s="209">
        <f>AI6*(1+INPUT!$J$19)</f>
        <v>5146.2691496107791</v>
      </c>
      <c r="AK6" s="209">
        <f>AJ6*(1+INPUT!$J$19)</f>
        <v>5209.7300570768921</v>
      </c>
      <c r="AL6" s="209">
        <f>AK6*(1+INPUT!$J$19)</f>
        <v>5273.9735288938664</v>
      </c>
      <c r="AM6" s="209">
        <f>AL6*(1+INPUT!$J$19)</f>
        <v>5339.0092152067709</v>
      </c>
      <c r="AN6" s="209">
        <f>AM6*(1+INPUT!$J$19)</f>
        <v>5404.8468851608559</v>
      </c>
      <c r="AO6" s="209">
        <f>AN6*(1+INPUT!$J$19)</f>
        <v>5471.496428368996</v>
      </c>
      <c r="AP6" s="209">
        <f>AO6*(1+INPUT!$J$19)</f>
        <v>5538.967856397232</v>
      </c>
      <c r="AQ6" s="209">
        <f>AP6*(1+INPUT!$J$19)</f>
        <v>5607.2713042686255</v>
      </c>
      <c r="AR6" s="209">
        <f>AQ6*(1+INPUT!$J$19)</f>
        <v>5676.4170319856639</v>
      </c>
      <c r="AS6" s="209">
        <f>AR6*(1+INPUT!$J$19)</f>
        <v>5746.4154260714367</v>
      </c>
      <c r="AT6" s="209">
        <f>AS6*(1+INPUT!$J$19)</f>
        <v>5817.2770011298162</v>
      </c>
      <c r="AU6" s="209">
        <f>AT6*(1+INPUT!$J$19)</f>
        <v>5889.0124014248768</v>
      </c>
      <c r="AV6" s="209">
        <f>AU6*(1+INPUT!$J$19)</f>
        <v>5961.6324024797932</v>
      </c>
      <c r="AW6" s="209">
        <f>AV6*(1+INPUT!$J$19)</f>
        <v>6035.1479126954546</v>
      </c>
      <c r="AX6" s="209">
        <f>AW6*(1+INPUT!$J$19)</f>
        <v>6109.5699749890364</v>
      </c>
      <c r="AY6" s="209">
        <f>AX6*(1+INPUT!$J$19)</f>
        <v>6184.9097684527824</v>
      </c>
      <c r="AZ6" s="209">
        <f>AY6*(1+INPUT!$J$19)</f>
        <v>6261.1786100332365</v>
      </c>
      <c r="BA6" s="209">
        <f>AZ6*(1+INPUT!$J$19)</f>
        <v>6338.3879562311859</v>
      </c>
      <c r="BB6" s="209">
        <f>BA6*(1+INPUT!$J$19)</f>
        <v>6416.5494048225673</v>
      </c>
      <c r="BC6" s="209">
        <f>BB6*(1+INPUT!$J$19)</f>
        <v>6495.6746966005903</v>
      </c>
      <c r="BD6" s="209">
        <f>BC6*(1+INPUT!$J$19)</f>
        <v>6575.7757171393469</v>
      </c>
      <c r="BE6" s="209">
        <f>BD6*(1+INPUT!$J$19)</f>
        <v>6656.8644985791707</v>
      </c>
      <c r="BF6" s="209">
        <f>BE6*(1+INPUT!$J$19)</f>
        <v>6738.9532214340061</v>
      </c>
      <c r="BG6" s="209">
        <f>BF6*(1+INPUT!$J$19)</f>
        <v>6822.0542164210701</v>
      </c>
      <c r="BH6" s="209">
        <f>BG6*(1+INPUT!$J$19)</f>
        <v>6906.1799663130769</v>
      </c>
      <c r="BI6" s="209">
        <f>BH6*(1+INPUT!$J$19)</f>
        <v>6991.3431078132971</v>
      </c>
      <c r="BJ6" s="209">
        <f>BI6*(1+INPUT!$J$19)</f>
        <v>7077.5564334537457</v>
      </c>
      <c r="BK6" s="209">
        <f>BJ6*(1+INPUT!$J$19)</f>
        <v>7164.8328935167747</v>
      </c>
      <c r="BL6" s="209">
        <f>BK6*(1+INPUT!$J$19)</f>
        <v>7253.1855979803613</v>
      </c>
      <c r="BM6" s="209">
        <f>BL6*(1+INPUT!$J$19)</f>
        <v>7342.6278184873845</v>
      </c>
      <c r="BN6" s="209">
        <f>BM6*(1+INPUT!$J$19)</f>
        <v>7433.172990339187</v>
      </c>
      <c r="BO6" s="209">
        <f>BN6*(1+INPUT!$J$19)</f>
        <v>7524.8347145137195</v>
      </c>
      <c r="BP6" s="209">
        <f>BO6*(1+INPUT!$J$19)</f>
        <v>7617.6267597085707</v>
      </c>
      <c r="BQ6" s="209">
        <f>BP6*(1+INPUT!$J$19)</f>
        <v>7711.5630644091934</v>
      </c>
      <c r="BR6" s="209">
        <f>BQ6*(1+INPUT!$J$19)</f>
        <v>7806.6577389826334</v>
      </c>
      <c r="BS6" s="209">
        <f>BR6*(1+INPUT!$J$19)</f>
        <v>7902.925067797074</v>
      </c>
      <c r="BT6" s="209">
        <f>BS6*(1+INPUT!$J$19)</f>
        <v>8000.3795113675251</v>
      </c>
      <c r="BU6" s="209">
        <f>BT6*(1+INPUT!$J$19)</f>
        <v>8099.0357085279638</v>
      </c>
      <c r="BV6" s="209">
        <f>BU6*(1+INPUT!$J$19)</f>
        <v>8198.9084786302647</v>
      </c>
      <c r="BW6" s="209">
        <f t="shared" si="0"/>
        <v>8198.9084786302647</v>
      </c>
      <c r="BX6" s="209">
        <f t="shared" ref="BX6:DR6" si="2">BW6</f>
        <v>8198.9084786302647</v>
      </c>
      <c r="BY6" s="209">
        <f t="shared" si="2"/>
        <v>8198.9084786302647</v>
      </c>
      <c r="BZ6" s="209">
        <f t="shared" si="2"/>
        <v>8198.9084786302647</v>
      </c>
      <c r="CA6" s="209">
        <f t="shared" si="2"/>
        <v>8198.9084786302647</v>
      </c>
      <c r="CB6" s="209">
        <f t="shared" si="2"/>
        <v>8198.9084786302647</v>
      </c>
      <c r="CC6" s="209">
        <f t="shared" si="2"/>
        <v>8198.9084786302647</v>
      </c>
      <c r="CD6" s="209">
        <f t="shared" si="2"/>
        <v>8198.9084786302647</v>
      </c>
      <c r="CE6" s="209">
        <f t="shared" si="2"/>
        <v>8198.9084786302647</v>
      </c>
      <c r="CF6" s="209">
        <f t="shared" si="2"/>
        <v>8198.9084786302647</v>
      </c>
      <c r="CG6" s="209">
        <f t="shared" si="2"/>
        <v>8198.9084786302647</v>
      </c>
      <c r="CH6" s="209">
        <f t="shared" si="2"/>
        <v>8198.9084786302647</v>
      </c>
      <c r="CI6" s="209">
        <f t="shared" si="2"/>
        <v>8198.9084786302647</v>
      </c>
      <c r="CJ6" s="209">
        <f t="shared" si="2"/>
        <v>8198.9084786302647</v>
      </c>
      <c r="CK6" s="209">
        <f t="shared" si="2"/>
        <v>8198.9084786302647</v>
      </c>
      <c r="CL6" s="209">
        <f t="shared" si="2"/>
        <v>8198.9084786302647</v>
      </c>
      <c r="CM6" s="209">
        <f t="shared" si="2"/>
        <v>8198.9084786302647</v>
      </c>
      <c r="CN6" s="209">
        <f t="shared" si="2"/>
        <v>8198.9084786302647</v>
      </c>
      <c r="CO6" s="209">
        <f t="shared" si="2"/>
        <v>8198.9084786302647</v>
      </c>
      <c r="CP6" s="209">
        <f t="shared" si="2"/>
        <v>8198.9084786302647</v>
      </c>
      <c r="CQ6" s="209">
        <f t="shared" si="2"/>
        <v>8198.9084786302647</v>
      </c>
      <c r="CR6" s="209">
        <f t="shared" si="2"/>
        <v>8198.9084786302647</v>
      </c>
      <c r="CS6" s="209">
        <f t="shared" si="2"/>
        <v>8198.9084786302647</v>
      </c>
      <c r="CT6" s="209">
        <f t="shared" si="2"/>
        <v>8198.9084786302647</v>
      </c>
      <c r="CU6" s="209">
        <f t="shared" si="2"/>
        <v>8198.9084786302647</v>
      </c>
      <c r="CV6" s="209">
        <f t="shared" si="2"/>
        <v>8198.9084786302647</v>
      </c>
      <c r="CW6" s="209">
        <f t="shared" si="2"/>
        <v>8198.9084786302647</v>
      </c>
      <c r="CX6" s="209">
        <f t="shared" si="2"/>
        <v>8198.9084786302647</v>
      </c>
      <c r="CY6" s="209">
        <f t="shared" si="2"/>
        <v>8198.9084786302647</v>
      </c>
      <c r="CZ6" s="209">
        <f t="shared" si="2"/>
        <v>8198.9084786302647</v>
      </c>
      <c r="DA6" s="209">
        <f t="shared" si="2"/>
        <v>8198.9084786302647</v>
      </c>
      <c r="DB6" s="209">
        <f t="shared" si="2"/>
        <v>8198.9084786302647</v>
      </c>
      <c r="DC6" s="209">
        <f t="shared" si="2"/>
        <v>8198.9084786302647</v>
      </c>
      <c r="DD6" s="209">
        <f t="shared" si="2"/>
        <v>8198.9084786302647</v>
      </c>
      <c r="DE6" s="209">
        <f t="shared" si="2"/>
        <v>8198.9084786302647</v>
      </c>
      <c r="DF6" s="209">
        <f t="shared" si="2"/>
        <v>8198.9084786302647</v>
      </c>
      <c r="DG6" s="209">
        <f t="shared" si="2"/>
        <v>8198.9084786302647</v>
      </c>
      <c r="DH6" s="209">
        <f t="shared" si="2"/>
        <v>8198.9084786302647</v>
      </c>
      <c r="DI6" s="209">
        <f t="shared" si="2"/>
        <v>8198.9084786302647</v>
      </c>
      <c r="DJ6" s="209">
        <f t="shared" si="2"/>
        <v>8198.9084786302647</v>
      </c>
      <c r="DK6" s="209">
        <f t="shared" si="2"/>
        <v>8198.9084786302647</v>
      </c>
      <c r="DL6" s="209">
        <f t="shared" si="2"/>
        <v>8198.9084786302647</v>
      </c>
      <c r="DM6" s="209">
        <f t="shared" si="2"/>
        <v>8198.9084786302647</v>
      </c>
      <c r="DN6" s="209">
        <f t="shared" si="2"/>
        <v>8198.9084786302647</v>
      </c>
      <c r="DO6" s="209">
        <f t="shared" si="2"/>
        <v>8198.9084786302647</v>
      </c>
      <c r="DP6" s="209">
        <f t="shared" si="2"/>
        <v>8198.9084786302647</v>
      </c>
      <c r="DQ6" s="209">
        <f t="shared" si="2"/>
        <v>8198.9084786302647</v>
      </c>
      <c r="DR6" s="209">
        <f t="shared" si="2"/>
        <v>8198.9084786302647</v>
      </c>
    </row>
    <row r="7" spans="1:198" x14ac:dyDescent="0.3">
      <c r="A7" s="435"/>
      <c r="B7" s="165" t="s">
        <v>158</v>
      </c>
      <c r="C7" s="212">
        <v>697</v>
      </c>
      <c r="D7" s="212">
        <v>1279</v>
      </c>
      <c r="E7" s="212">
        <v>1281</v>
      </c>
      <c r="F7" s="212">
        <v>1177</v>
      </c>
      <c r="G7" s="212">
        <v>1015</v>
      </c>
      <c r="H7" s="212">
        <v>1247</v>
      </c>
      <c r="I7" s="212">
        <v>1393</v>
      </c>
      <c r="J7" s="212">
        <v>350</v>
      </c>
      <c r="K7" s="212">
        <v>2954</v>
      </c>
      <c r="L7" s="212">
        <v>1266</v>
      </c>
      <c r="M7" s="212">
        <v>1266</v>
      </c>
      <c r="N7" s="365">
        <v>1266</v>
      </c>
      <c r="O7" s="369">
        <f>N7*(1+0%)</f>
        <v>1266</v>
      </c>
      <c r="P7" s="209">
        <f t="shared" si="0"/>
        <v>1266</v>
      </c>
      <c r="Q7" s="209">
        <f t="shared" si="0"/>
        <v>1266</v>
      </c>
      <c r="R7" s="209">
        <f t="shared" si="0"/>
        <v>1266</v>
      </c>
      <c r="S7" s="209">
        <f t="shared" si="0"/>
        <v>1266</v>
      </c>
      <c r="T7" s="209">
        <f t="shared" si="0"/>
        <v>1266</v>
      </c>
      <c r="U7" s="209">
        <f t="shared" si="0"/>
        <v>1266</v>
      </c>
      <c r="V7" s="209">
        <f t="shared" si="0"/>
        <v>1266</v>
      </c>
      <c r="W7" s="209">
        <f t="shared" si="0"/>
        <v>1266</v>
      </c>
      <c r="X7" s="209">
        <f t="shared" si="0"/>
        <v>1266</v>
      </c>
      <c r="Y7" s="209">
        <f t="shared" si="0"/>
        <v>1266</v>
      </c>
      <c r="Z7" s="368">
        <f t="shared" si="0"/>
        <v>1266</v>
      </c>
      <c r="AA7" s="209">
        <f t="shared" si="0"/>
        <v>1266</v>
      </c>
      <c r="AB7" s="209">
        <f t="shared" si="0"/>
        <v>1266</v>
      </c>
      <c r="AC7" s="209">
        <f t="shared" si="0"/>
        <v>1266</v>
      </c>
      <c r="AD7" s="209">
        <f t="shared" si="0"/>
        <v>1266</v>
      </c>
      <c r="AE7" s="209">
        <f t="shared" si="0"/>
        <v>1266</v>
      </c>
      <c r="AF7" s="209">
        <f t="shared" si="0"/>
        <v>1266</v>
      </c>
      <c r="AG7" s="209">
        <f t="shared" si="0"/>
        <v>1266</v>
      </c>
      <c r="AH7" s="209">
        <f t="shared" si="0"/>
        <v>1266</v>
      </c>
      <c r="AI7" s="209">
        <f t="shared" si="0"/>
        <v>1266</v>
      </c>
      <c r="AJ7" s="209">
        <f t="shared" si="0"/>
        <v>1266</v>
      </c>
      <c r="AK7" s="209">
        <f t="shared" si="0"/>
        <v>1266</v>
      </c>
      <c r="AL7" s="209">
        <f t="shared" si="0"/>
        <v>1266</v>
      </c>
      <c r="AM7" s="209">
        <f t="shared" si="0"/>
        <v>1266</v>
      </c>
      <c r="AN7" s="209">
        <f t="shared" si="0"/>
        <v>1266</v>
      </c>
      <c r="AO7" s="209">
        <f t="shared" si="0"/>
        <v>1266</v>
      </c>
      <c r="AP7" s="209">
        <f t="shared" si="0"/>
        <v>1266</v>
      </c>
      <c r="AQ7" s="209">
        <f t="shared" si="0"/>
        <v>1266</v>
      </c>
      <c r="AR7" s="209">
        <f t="shared" si="0"/>
        <v>1266</v>
      </c>
      <c r="AS7" s="209">
        <f t="shared" si="0"/>
        <v>1266</v>
      </c>
      <c r="AT7" s="209">
        <f t="shared" si="0"/>
        <v>1266</v>
      </c>
      <c r="AU7" s="209">
        <f t="shared" si="0"/>
        <v>1266</v>
      </c>
      <c r="AV7" s="209">
        <f t="shared" si="0"/>
        <v>1266</v>
      </c>
      <c r="AW7" s="209">
        <f t="shared" si="0"/>
        <v>1266</v>
      </c>
      <c r="AX7" s="209">
        <f t="shared" si="0"/>
        <v>1266</v>
      </c>
      <c r="AY7" s="209">
        <f t="shared" si="0"/>
        <v>1266</v>
      </c>
      <c r="AZ7" s="209">
        <f t="shared" si="0"/>
        <v>1266</v>
      </c>
      <c r="BA7" s="209">
        <f t="shared" si="0"/>
        <v>1266</v>
      </c>
      <c r="BB7" s="209">
        <f t="shared" si="0"/>
        <v>1266</v>
      </c>
      <c r="BC7" s="209">
        <f t="shared" si="0"/>
        <v>1266</v>
      </c>
      <c r="BD7" s="209">
        <f t="shared" si="0"/>
        <v>1266</v>
      </c>
      <c r="BE7" s="209">
        <f t="shared" si="0"/>
        <v>1266</v>
      </c>
      <c r="BF7" s="209">
        <f t="shared" si="0"/>
        <v>1266</v>
      </c>
      <c r="BG7" s="209">
        <f t="shared" si="0"/>
        <v>1266</v>
      </c>
      <c r="BH7" s="209">
        <f t="shared" si="0"/>
        <v>1266</v>
      </c>
      <c r="BI7" s="209">
        <f t="shared" si="0"/>
        <v>1266</v>
      </c>
      <c r="BJ7" s="209">
        <f t="shared" si="0"/>
        <v>1266</v>
      </c>
      <c r="BK7" s="209">
        <f t="shared" si="0"/>
        <v>1266</v>
      </c>
      <c r="BL7" s="209">
        <f t="shared" si="0"/>
        <v>1266</v>
      </c>
      <c r="BM7" s="209">
        <f t="shared" si="0"/>
        <v>1266</v>
      </c>
      <c r="BN7" s="209">
        <f t="shared" si="0"/>
        <v>1266</v>
      </c>
      <c r="BO7" s="209">
        <f t="shared" si="0"/>
        <v>1266</v>
      </c>
      <c r="BP7" s="209">
        <f t="shared" si="0"/>
        <v>1266</v>
      </c>
      <c r="BQ7" s="209">
        <f t="shared" si="0"/>
        <v>1266</v>
      </c>
      <c r="BR7" s="209">
        <f t="shared" si="0"/>
        <v>1266</v>
      </c>
      <c r="BS7" s="209">
        <f t="shared" si="0"/>
        <v>1266</v>
      </c>
      <c r="BT7" s="209">
        <f t="shared" si="0"/>
        <v>1266</v>
      </c>
      <c r="BU7" s="209">
        <f t="shared" si="0"/>
        <v>1266</v>
      </c>
      <c r="BV7" s="209">
        <f t="shared" si="0"/>
        <v>1266</v>
      </c>
      <c r="BW7" s="209">
        <f t="shared" si="0"/>
        <v>1266</v>
      </c>
      <c r="BX7" s="209">
        <f t="shared" si="0"/>
        <v>1266</v>
      </c>
      <c r="BY7" s="209">
        <f t="shared" si="0"/>
        <v>1266</v>
      </c>
      <c r="BZ7" s="209">
        <f t="shared" si="0"/>
        <v>1266</v>
      </c>
      <c r="CA7" s="209">
        <f t="shared" si="0"/>
        <v>1266</v>
      </c>
      <c r="CB7" s="209">
        <f t="shared" ref="CB7:DR7" si="3">CA7*(1+0%)</f>
        <v>1266</v>
      </c>
      <c r="CC7" s="209">
        <f t="shared" si="3"/>
        <v>1266</v>
      </c>
      <c r="CD7" s="209">
        <f t="shared" si="3"/>
        <v>1266</v>
      </c>
      <c r="CE7" s="209">
        <f t="shared" si="3"/>
        <v>1266</v>
      </c>
      <c r="CF7" s="209">
        <f t="shared" si="3"/>
        <v>1266</v>
      </c>
      <c r="CG7" s="209">
        <f t="shared" si="3"/>
        <v>1266</v>
      </c>
      <c r="CH7" s="209">
        <f t="shared" si="3"/>
        <v>1266</v>
      </c>
      <c r="CI7" s="209">
        <f t="shared" si="3"/>
        <v>1266</v>
      </c>
      <c r="CJ7" s="209">
        <f t="shared" si="3"/>
        <v>1266</v>
      </c>
      <c r="CK7" s="209">
        <f t="shared" si="3"/>
        <v>1266</v>
      </c>
      <c r="CL7" s="209">
        <f t="shared" si="3"/>
        <v>1266</v>
      </c>
      <c r="CM7" s="209">
        <f t="shared" si="3"/>
        <v>1266</v>
      </c>
      <c r="CN7" s="209">
        <f t="shared" si="3"/>
        <v>1266</v>
      </c>
      <c r="CO7" s="209">
        <f t="shared" si="3"/>
        <v>1266</v>
      </c>
      <c r="CP7" s="209">
        <f t="shared" si="3"/>
        <v>1266</v>
      </c>
      <c r="CQ7" s="209">
        <f t="shared" si="3"/>
        <v>1266</v>
      </c>
      <c r="CR7" s="209">
        <f t="shared" si="3"/>
        <v>1266</v>
      </c>
      <c r="CS7" s="209">
        <f t="shared" si="3"/>
        <v>1266</v>
      </c>
      <c r="CT7" s="209">
        <f t="shared" si="3"/>
        <v>1266</v>
      </c>
      <c r="CU7" s="209">
        <f t="shared" si="3"/>
        <v>1266</v>
      </c>
      <c r="CV7" s="209">
        <f t="shared" si="3"/>
        <v>1266</v>
      </c>
      <c r="CW7" s="209">
        <f t="shared" si="3"/>
        <v>1266</v>
      </c>
      <c r="CX7" s="209">
        <f t="shared" si="3"/>
        <v>1266</v>
      </c>
      <c r="CY7" s="209">
        <f t="shared" si="3"/>
        <v>1266</v>
      </c>
      <c r="CZ7" s="209">
        <f t="shared" si="3"/>
        <v>1266</v>
      </c>
      <c r="DA7" s="209">
        <f t="shared" si="3"/>
        <v>1266</v>
      </c>
      <c r="DB7" s="209">
        <f t="shared" si="3"/>
        <v>1266</v>
      </c>
      <c r="DC7" s="209">
        <f t="shared" si="3"/>
        <v>1266</v>
      </c>
      <c r="DD7" s="209">
        <f t="shared" si="3"/>
        <v>1266</v>
      </c>
      <c r="DE7" s="209">
        <f t="shared" si="3"/>
        <v>1266</v>
      </c>
      <c r="DF7" s="209">
        <f t="shared" si="3"/>
        <v>1266</v>
      </c>
      <c r="DG7" s="209">
        <f t="shared" si="3"/>
        <v>1266</v>
      </c>
      <c r="DH7" s="209">
        <f t="shared" si="3"/>
        <v>1266</v>
      </c>
      <c r="DI7" s="209">
        <f t="shared" si="3"/>
        <v>1266</v>
      </c>
      <c r="DJ7" s="209">
        <f t="shared" si="3"/>
        <v>1266</v>
      </c>
      <c r="DK7" s="209">
        <f t="shared" si="3"/>
        <v>1266</v>
      </c>
      <c r="DL7" s="209">
        <f t="shared" si="3"/>
        <v>1266</v>
      </c>
      <c r="DM7" s="209">
        <f t="shared" si="3"/>
        <v>1266</v>
      </c>
      <c r="DN7" s="209">
        <f t="shared" si="3"/>
        <v>1266</v>
      </c>
      <c r="DO7" s="209">
        <f t="shared" si="3"/>
        <v>1266</v>
      </c>
      <c r="DP7" s="209">
        <f t="shared" si="3"/>
        <v>1266</v>
      </c>
      <c r="DQ7" s="209">
        <f t="shared" si="3"/>
        <v>1266</v>
      </c>
      <c r="DR7" s="209">
        <f t="shared" si="3"/>
        <v>1266</v>
      </c>
    </row>
    <row r="8" spans="1:198" x14ac:dyDescent="0.3">
      <c r="A8" s="190" t="s">
        <v>0</v>
      </c>
      <c r="B8" s="165" t="s">
        <v>161</v>
      </c>
      <c r="C8" s="209">
        <v>2067</v>
      </c>
      <c r="D8" s="209">
        <v>3089</v>
      </c>
      <c r="E8" s="209">
        <v>4012</v>
      </c>
      <c r="F8" s="209">
        <v>3563</v>
      </c>
      <c r="G8" s="209">
        <v>3702</v>
      </c>
      <c r="H8" s="209">
        <v>5249</v>
      </c>
      <c r="I8" s="209">
        <v>4574</v>
      </c>
      <c r="J8" s="209">
        <v>1560</v>
      </c>
      <c r="K8" s="209">
        <v>3059</v>
      </c>
      <c r="L8" s="209">
        <f>AVERAGE($C8:$K8)</f>
        <v>3430.5555555555557</v>
      </c>
      <c r="M8" s="209">
        <f t="shared" ref="M8:N8" si="4">AVERAGE($C8:$K8)</f>
        <v>3430.5555555555557</v>
      </c>
      <c r="N8" s="211">
        <f t="shared" si="4"/>
        <v>3430.5555555555557</v>
      </c>
      <c r="O8" s="369">
        <f>AVERAGE($C8:$K8)</f>
        <v>3430.5555555555557</v>
      </c>
      <c r="P8" s="209">
        <f t="shared" ref="P8:CA11" si="5">AVERAGE($C8:$K8)</f>
        <v>3430.5555555555557</v>
      </c>
      <c r="Q8" s="209">
        <f t="shared" si="5"/>
        <v>3430.5555555555557</v>
      </c>
      <c r="R8" s="209">
        <f t="shared" si="5"/>
        <v>3430.5555555555557</v>
      </c>
      <c r="S8" s="209">
        <f t="shared" si="5"/>
        <v>3430.5555555555557</v>
      </c>
      <c r="T8" s="209">
        <f t="shared" si="5"/>
        <v>3430.5555555555557</v>
      </c>
      <c r="U8" s="209">
        <f t="shared" si="5"/>
        <v>3430.5555555555557</v>
      </c>
      <c r="V8" s="209">
        <f t="shared" si="5"/>
        <v>3430.5555555555557</v>
      </c>
      <c r="W8" s="209">
        <f t="shared" si="5"/>
        <v>3430.5555555555557</v>
      </c>
      <c r="X8" s="209">
        <f t="shared" si="5"/>
        <v>3430.5555555555557</v>
      </c>
      <c r="Y8" s="209">
        <f t="shared" si="5"/>
        <v>3430.5555555555557</v>
      </c>
      <c r="Z8" s="368">
        <f t="shared" si="5"/>
        <v>3430.5555555555557</v>
      </c>
      <c r="AA8" s="209">
        <f t="shared" si="5"/>
        <v>3430.5555555555557</v>
      </c>
      <c r="AB8" s="209">
        <f t="shared" si="5"/>
        <v>3430.5555555555557</v>
      </c>
      <c r="AC8" s="209">
        <f t="shared" si="5"/>
        <v>3430.5555555555557</v>
      </c>
      <c r="AD8" s="209">
        <f t="shared" si="5"/>
        <v>3430.5555555555557</v>
      </c>
      <c r="AE8" s="209">
        <f t="shared" si="5"/>
        <v>3430.5555555555557</v>
      </c>
      <c r="AF8" s="209">
        <f t="shared" si="5"/>
        <v>3430.5555555555557</v>
      </c>
      <c r="AG8" s="209">
        <f t="shared" si="5"/>
        <v>3430.5555555555557</v>
      </c>
      <c r="AH8" s="209">
        <f t="shared" si="5"/>
        <v>3430.5555555555557</v>
      </c>
      <c r="AI8" s="209">
        <f t="shared" si="5"/>
        <v>3430.5555555555557</v>
      </c>
      <c r="AJ8" s="209">
        <f t="shared" si="5"/>
        <v>3430.5555555555557</v>
      </c>
      <c r="AK8" s="209">
        <f t="shared" si="5"/>
        <v>3430.5555555555557</v>
      </c>
      <c r="AL8" s="209">
        <f t="shared" si="5"/>
        <v>3430.5555555555557</v>
      </c>
      <c r="AM8" s="209">
        <f t="shared" si="5"/>
        <v>3430.5555555555557</v>
      </c>
      <c r="AN8" s="209">
        <f t="shared" si="5"/>
        <v>3430.5555555555557</v>
      </c>
      <c r="AO8" s="209">
        <f t="shared" si="5"/>
        <v>3430.5555555555557</v>
      </c>
      <c r="AP8" s="209">
        <f t="shared" si="5"/>
        <v>3430.5555555555557</v>
      </c>
      <c r="AQ8" s="209">
        <f t="shared" si="5"/>
        <v>3430.5555555555557</v>
      </c>
      <c r="AR8" s="209">
        <f t="shared" si="5"/>
        <v>3430.5555555555557</v>
      </c>
      <c r="AS8" s="209">
        <f t="shared" si="5"/>
        <v>3430.5555555555557</v>
      </c>
      <c r="AT8" s="209">
        <f t="shared" si="5"/>
        <v>3430.5555555555557</v>
      </c>
      <c r="AU8" s="209">
        <f t="shared" si="5"/>
        <v>3430.5555555555557</v>
      </c>
      <c r="AV8" s="209">
        <f t="shared" si="5"/>
        <v>3430.5555555555557</v>
      </c>
      <c r="AW8" s="209">
        <f t="shared" si="5"/>
        <v>3430.5555555555557</v>
      </c>
      <c r="AX8" s="209">
        <f t="shared" si="5"/>
        <v>3430.5555555555557</v>
      </c>
      <c r="AY8" s="209">
        <f t="shared" si="5"/>
        <v>3430.5555555555557</v>
      </c>
      <c r="AZ8" s="209">
        <f t="shared" si="5"/>
        <v>3430.5555555555557</v>
      </c>
      <c r="BA8" s="209">
        <f t="shared" si="5"/>
        <v>3430.5555555555557</v>
      </c>
      <c r="BB8" s="209">
        <f t="shared" si="5"/>
        <v>3430.5555555555557</v>
      </c>
      <c r="BC8" s="209">
        <f t="shared" si="5"/>
        <v>3430.5555555555557</v>
      </c>
      <c r="BD8" s="209">
        <f t="shared" si="5"/>
        <v>3430.5555555555557</v>
      </c>
      <c r="BE8" s="209">
        <f t="shared" si="5"/>
        <v>3430.5555555555557</v>
      </c>
      <c r="BF8" s="209">
        <f t="shared" si="5"/>
        <v>3430.5555555555557</v>
      </c>
      <c r="BG8" s="209">
        <f t="shared" si="5"/>
        <v>3430.5555555555557</v>
      </c>
      <c r="BH8" s="209">
        <f t="shared" si="5"/>
        <v>3430.5555555555557</v>
      </c>
      <c r="BI8" s="209">
        <f t="shared" si="5"/>
        <v>3430.5555555555557</v>
      </c>
      <c r="BJ8" s="209">
        <f t="shared" si="5"/>
        <v>3430.5555555555557</v>
      </c>
      <c r="BK8" s="209">
        <f t="shared" si="5"/>
        <v>3430.5555555555557</v>
      </c>
      <c r="BL8" s="209">
        <f t="shared" si="5"/>
        <v>3430.5555555555557</v>
      </c>
      <c r="BM8" s="209">
        <f t="shared" si="5"/>
        <v>3430.5555555555557</v>
      </c>
      <c r="BN8" s="209">
        <f t="shared" si="5"/>
        <v>3430.5555555555557</v>
      </c>
      <c r="BO8" s="209">
        <f t="shared" si="5"/>
        <v>3430.5555555555557</v>
      </c>
      <c r="BP8" s="209">
        <f t="shared" si="5"/>
        <v>3430.5555555555557</v>
      </c>
      <c r="BQ8" s="209">
        <f t="shared" si="5"/>
        <v>3430.5555555555557</v>
      </c>
      <c r="BR8" s="209">
        <f t="shared" si="5"/>
        <v>3430.5555555555557</v>
      </c>
      <c r="BS8" s="209">
        <f t="shared" si="5"/>
        <v>3430.5555555555557</v>
      </c>
      <c r="BT8" s="209">
        <f t="shared" si="5"/>
        <v>3430.5555555555557</v>
      </c>
      <c r="BU8" s="209">
        <f t="shared" si="5"/>
        <v>3430.5555555555557</v>
      </c>
      <c r="BV8" s="209">
        <f t="shared" si="5"/>
        <v>3430.5555555555557</v>
      </c>
      <c r="BW8" s="209">
        <f t="shared" si="5"/>
        <v>3430.5555555555557</v>
      </c>
      <c r="BX8" s="209">
        <f t="shared" si="5"/>
        <v>3430.5555555555557</v>
      </c>
      <c r="BY8" s="209">
        <f t="shared" si="5"/>
        <v>3430.5555555555557</v>
      </c>
      <c r="BZ8" s="209">
        <f t="shared" si="5"/>
        <v>3430.5555555555557</v>
      </c>
      <c r="CA8" s="209">
        <f t="shared" si="5"/>
        <v>3430.5555555555557</v>
      </c>
      <c r="CB8" s="209">
        <f t="shared" ref="CB8:DR12" si="6">AVERAGE($C8:$K8)</f>
        <v>3430.5555555555557</v>
      </c>
      <c r="CC8" s="209">
        <f t="shared" si="6"/>
        <v>3430.5555555555557</v>
      </c>
      <c r="CD8" s="209">
        <f t="shared" si="6"/>
        <v>3430.5555555555557</v>
      </c>
      <c r="CE8" s="209">
        <f t="shared" si="6"/>
        <v>3430.5555555555557</v>
      </c>
      <c r="CF8" s="209">
        <f t="shared" si="6"/>
        <v>3430.5555555555557</v>
      </c>
      <c r="CG8" s="209">
        <f t="shared" si="6"/>
        <v>3430.5555555555557</v>
      </c>
      <c r="CH8" s="209">
        <f t="shared" si="6"/>
        <v>3430.5555555555557</v>
      </c>
      <c r="CI8" s="209">
        <f t="shared" si="6"/>
        <v>3430.5555555555557</v>
      </c>
      <c r="CJ8" s="209">
        <f t="shared" si="6"/>
        <v>3430.5555555555557</v>
      </c>
      <c r="CK8" s="209">
        <f t="shared" si="6"/>
        <v>3430.5555555555557</v>
      </c>
      <c r="CL8" s="209">
        <f t="shared" si="6"/>
        <v>3430.5555555555557</v>
      </c>
      <c r="CM8" s="209">
        <f t="shared" si="6"/>
        <v>3430.5555555555557</v>
      </c>
      <c r="CN8" s="209">
        <f t="shared" si="6"/>
        <v>3430.5555555555557</v>
      </c>
      <c r="CO8" s="209">
        <f t="shared" si="6"/>
        <v>3430.5555555555557</v>
      </c>
      <c r="CP8" s="209">
        <f t="shared" si="6"/>
        <v>3430.5555555555557</v>
      </c>
      <c r="CQ8" s="209">
        <f t="shared" si="6"/>
        <v>3430.5555555555557</v>
      </c>
      <c r="CR8" s="209">
        <f t="shared" si="6"/>
        <v>3430.5555555555557</v>
      </c>
      <c r="CS8" s="209">
        <f t="shared" si="6"/>
        <v>3430.5555555555557</v>
      </c>
      <c r="CT8" s="209">
        <f t="shared" si="6"/>
        <v>3430.5555555555557</v>
      </c>
      <c r="CU8" s="209">
        <f t="shared" si="6"/>
        <v>3430.5555555555557</v>
      </c>
      <c r="CV8" s="209">
        <f t="shared" si="6"/>
        <v>3430.5555555555557</v>
      </c>
      <c r="CW8" s="209">
        <f t="shared" si="6"/>
        <v>3430.5555555555557</v>
      </c>
      <c r="CX8" s="209">
        <f t="shared" si="6"/>
        <v>3430.5555555555557</v>
      </c>
      <c r="CY8" s="209">
        <f t="shared" si="6"/>
        <v>3430.5555555555557</v>
      </c>
      <c r="CZ8" s="209">
        <f t="shared" si="6"/>
        <v>3430.5555555555557</v>
      </c>
      <c r="DA8" s="209">
        <f t="shared" si="6"/>
        <v>3430.5555555555557</v>
      </c>
      <c r="DB8" s="209">
        <f t="shared" si="6"/>
        <v>3430.5555555555557</v>
      </c>
      <c r="DC8" s="209">
        <f t="shared" si="6"/>
        <v>3430.5555555555557</v>
      </c>
      <c r="DD8" s="209">
        <f t="shared" si="6"/>
        <v>3430.5555555555557</v>
      </c>
      <c r="DE8" s="209">
        <f t="shared" si="6"/>
        <v>3430.5555555555557</v>
      </c>
      <c r="DF8" s="209">
        <f t="shared" si="6"/>
        <v>3430.5555555555557</v>
      </c>
      <c r="DG8" s="209">
        <f t="shared" si="6"/>
        <v>3430.5555555555557</v>
      </c>
      <c r="DH8" s="209">
        <f t="shared" si="6"/>
        <v>3430.5555555555557</v>
      </c>
      <c r="DI8" s="209">
        <f t="shared" si="6"/>
        <v>3430.5555555555557</v>
      </c>
      <c r="DJ8" s="209">
        <f t="shared" si="6"/>
        <v>3430.5555555555557</v>
      </c>
      <c r="DK8" s="209">
        <f t="shared" si="6"/>
        <v>3430.5555555555557</v>
      </c>
      <c r="DL8" s="209">
        <f t="shared" si="6"/>
        <v>3430.5555555555557</v>
      </c>
      <c r="DM8" s="209">
        <f t="shared" si="6"/>
        <v>3430.5555555555557</v>
      </c>
      <c r="DN8" s="209">
        <f t="shared" si="6"/>
        <v>3430.5555555555557</v>
      </c>
      <c r="DO8" s="209">
        <f t="shared" si="6"/>
        <v>3430.5555555555557</v>
      </c>
      <c r="DP8" s="209">
        <f t="shared" si="6"/>
        <v>3430.5555555555557</v>
      </c>
      <c r="DQ8" s="209">
        <f t="shared" si="6"/>
        <v>3430.5555555555557</v>
      </c>
      <c r="DR8" s="209">
        <f t="shared" si="6"/>
        <v>3430.5555555555557</v>
      </c>
    </row>
    <row r="9" spans="1:198" x14ac:dyDescent="0.3">
      <c r="A9" s="190" t="s">
        <v>3</v>
      </c>
      <c r="B9" s="165" t="s">
        <v>166</v>
      </c>
      <c r="C9" s="209">
        <v>3981</v>
      </c>
      <c r="D9" s="209">
        <v>4222</v>
      </c>
      <c r="E9" s="209">
        <v>4692</v>
      </c>
      <c r="F9" s="209">
        <v>5289</v>
      </c>
      <c r="G9" s="209">
        <v>4706</v>
      </c>
      <c r="H9" s="209">
        <v>4509</v>
      </c>
      <c r="I9" s="209">
        <v>5715</v>
      </c>
      <c r="J9" s="209">
        <v>427</v>
      </c>
      <c r="K9" s="209">
        <v>3110</v>
      </c>
      <c r="L9" s="209">
        <f t="shared" ref="L9:Z13" si="7">AVERAGE($C9:$K9)</f>
        <v>4072.3333333333335</v>
      </c>
      <c r="M9" s="209">
        <f t="shared" si="7"/>
        <v>4072.3333333333335</v>
      </c>
      <c r="N9" s="211">
        <f t="shared" si="7"/>
        <v>4072.3333333333335</v>
      </c>
      <c r="O9" s="369">
        <f>AVERAGE($C9:$K9)</f>
        <v>4072.3333333333335</v>
      </c>
      <c r="P9" s="209">
        <f t="shared" si="5"/>
        <v>4072.3333333333335</v>
      </c>
      <c r="Q9" s="209">
        <f t="shared" si="5"/>
        <v>4072.3333333333335</v>
      </c>
      <c r="R9" s="209">
        <f t="shared" si="5"/>
        <v>4072.3333333333335</v>
      </c>
      <c r="S9" s="209">
        <f t="shared" si="5"/>
        <v>4072.3333333333335</v>
      </c>
      <c r="T9" s="209">
        <f t="shared" si="5"/>
        <v>4072.3333333333335</v>
      </c>
      <c r="U9" s="209">
        <f t="shared" si="5"/>
        <v>4072.3333333333335</v>
      </c>
      <c r="V9" s="209">
        <f t="shared" si="5"/>
        <v>4072.3333333333335</v>
      </c>
      <c r="W9" s="209">
        <f t="shared" si="5"/>
        <v>4072.3333333333335</v>
      </c>
      <c r="X9" s="209">
        <f t="shared" si="5"/>
        <v>4072.3333333333335</v>
      </c>
      <c r="Y9" s="209">
        <f t="shared" si="5"/>
        <v>4072.3333333333335</v>
      </c>
      <c r="Z9" s="368">
        <f t="shared" si="5"/>
        <v>4072.3333333333335</v>
      </c>
      <c r="AA9" s="209">
        <f t="shared" si="5"/>
        <v>4072.3333333333335</v>
      </c>
      <c r="AB9" s="209">
        <f t="shared" si="5"/>
        <v>4072.3333333333335</v>
      </c>
      <c r="AC9" s="209">
        <f t="shared" si="5"/>
        <v>4072.3333333333335</v>
      </c>
      <c r="AD9" s="209">
        <f t="shared" si="5"/>
        <v>4072.3333333333335</v>
      </c>
      <c r="AE9" s="209">
        <f t="shared" si="5"/>
        <v>4072.3333333333335</v>
      </c>
      <c r="AF9" s="209">
        <f t="shared" si="5"/>
        <v>4072.3333333333335</v>
      </c>
      <c r="AG9" s="209">
        <f t="shared" si="5"/>
        <v>4072.3333333333335</v>
      </c>
      <c r="AH9" s="209">
        <f t="shared" si="5"/>
        <v>4072.3333333333335</v>
      </c>
      <c r="AI9" s="209">
        <f t="shared" si="5"/>
        <v>4072.3333333333335</v>
      </c>
      <c r="AJ9" s="209">
        <f t="shared" si="5"/>
        <v>4072.3333333333335</v>
      </c>
      <c r="AK9" s="209">
        <f t="shared" si="5"/>
        <v>4072.3333333333335</v>
      </c>
      <c r="AL9" s="209">
        <f t="shared" si="5"/>
        <v>4072.3333333333335</v>
      </c>
      <c r="AM9" s="209">
        <f t="shared" si="5"/>
        <v>4072.3333333333335</v>
      </c>
      <c r="AN9" s="209">
        <f t="shared" si="5"/>
        <v>4072.3333333333335</v>
      </c>
      <c r="AO9" s="209">
        <f t="shared" si="5"/>
        <v>4072.3333333333335</v>
      </c>
      <c r="AP9" s="209">
        <f t="shared" si="5"/>
        <v>4072.3333333333335</v>
      </c>
      <c r="AQ9" s="209">
        <f t="shared" si="5"/>
        <v>4072.3333333333335</v>
      </c>
      <c r="AR9" s="209">
        <f t="shared" si="5"/>
        <v>4072.3333333333335</v>
      </c>
      <c r="AS9" s="209">
        <f t="shared" si="5"/>
        <v>4072.3333333333335</v>
      </c>
      <c r="AT9" s="209">
        <f t="shared" si="5"/>
        <v>4072.3333333333335</v>
      </c>
      <c r="AU9" s="209">
        <f t="shared" si="5"/>
        <v>4072.3333333333335</v>
      </c>
      <c r="AV9" s="209">
        <f t="shared" si="5"/>
        <v>4072.3333333333335</v>
      </c>
      <c r="AW9" s="209">
        <f t="shared" si="5"/>
        <v>4072.3333333333335</v>
      </c>
      <c r="AX9" s="209">
        <f t="shared" si="5"/>
        <v>4072.3333333333335</v>
      </c>
      <c r="AY9" s="209">
        <f t="shared" si="5"/>
        <v>4072.3333333333335</v>
      </c>
      <c r="AZ9" s="209">
        <f t="shared" si="5"/>
        <v>4072.3333333333335</v>
      </c>
      <c r="BA9" s="209">
        <f t="shared" si="5"/>
        <v>4072.3333333333335</v>
      </c>
      <c r="BB9" s="209">
        <f t="shared" si="5"/>
        <v>4072.3333333333335</v>
      </c>
      <c r="BC9" s="209">
        <f t="shared" si="5"/>
        <v>4072.3333333333335</v>
      </c>
      <c r="BD9" s="209">
        <f t="shared" si="5"/>
        <v>4072.3333333333335</v>
      </c>
      <c r="BE9" s="209">
        <f t="shared" si="5"/>
        <v>4072.3333333333335</v>
      </c>
      <c r="BF9" s="209">
        <f t="shared" si="5"/>
        <v>4072.3333333333335</v>
      </c>
      <c r="BG9" s="209">
        <f t="shared" si="5"/>
        <v>4072.3333333333335</v>
      </c>
      <c r="BH9" s="209">
        <f t="shared" si="5"/>
        <v>4072.3333333333335</v>
      </c>
      <c r="BI9" s="209">
        <f t="shared" si="5"/>
        <v>4072.3333333333335</v>
      </c>
      <c r="BJ9" s="209">
        <f t="shared" si="5"/>
        <v>4072.3333333333335</v>
      </c>
      <c r="BK9" s="209">
        <f t="shared" si="5"/>
        <v>4072.3333333333335</v>
      </c>
      <c r="BL9" s="209">
        <f t="shared" si="5"/>
        <v>4072.3333333333335</v>
      </c>
      <c r="BM9" s="209">
        <f t="shared" si="5"/>
        <v>4072.3333333333335</v>
      </c>
      <c r="BN9" s="209">
        <f t="shared" si="5"/>
        <v>4072.3333333333335</v>
      </c>
      <c r="BO9" s="209">
        <f t="shared" si="5"/>
        <v>4072.3333333333335</v>
      </c>
      <c r="BP9" s="209">
        <f t="shared" si="5"/>
        <v>4072.3333333333335</v>
      </c>
      <c r="BQ9" s="209">
        <f t="shared" si="5"/>
        <v>4072.3333333333335</v>
      </c>
      <c r="BR9" s="209">
        <f t="shared" si="5"/>
        <v>4072.3333333333335</v>
      </c>
      <c r="BS9" s="209">
        <f t="shared" si="5"/>
        <v>4072.3333333333335</v>
      </c>
      <c r="BT9" s="209">
        <f t="shared" si="5"/>
        <v>4072.3333333333335</v>
      </c>
      <c r="BU9" s="209">
        <f t="shared" si="5"/>
        <v>4072.3333333333335</v>
      </c>
      <c r="BV9" s="209">
        <f t="shared" si="5"/>
        <v>4072.3333333333335</v>
      </c>
      <c r="BW9" s="209">
        <f t="shared" si="5"/>
        <v>4072.3333333333335</v>
      </c>
      <c r="BX9" s="209">
        <f t="shared" si="5"/>
        <v>4072.3333333333335</v>
      </c>
      <c r="BY9" s="209">
        <f t="shared" si="5"/>
        <v>4072.3333333333335</v>
      </c>
      <c r="BZ9" s="209">
        <f t="shared" si="5"/>
        <v>4072.3333333333335</v>
      </c>
      <c r="CA9" s="209">
        <f t="shared" si="5"/>
        <v>4072.3333333333335</v>
      </c>
      <c r="CB9" s="209">
        <f t="shared" si="6"/>
        <v>4072.3333333333335</v>
      </c>
      <c r="CC9" s="209">
        <f t="shared" si="6"/>
        <v>4072.3333333333335</v>
      </c>
      <c r="CD9" s="209">
        <f t="shared" si="6"/>
        <v>4072.3333333333335</v>
      </c>
      <c r="CE9" s="209">
        <f t="shared" si="6"/>
        <v>4072.3333333333335</v>
      </c>
      <c r="CF9" s="209">
        <f t="shared" si="6"/>
        <v>4072.3333333333335</v>
      </c>
      <c r="CG9" s="209">
        <f t="shared" si="6"/>
        <v>4072.3333333333335</v>
      </c>
      <c r="CH9" s="209">
        <f t="shared" si="6"/>
        <v>4072.3333333333335</v>
      </c>
      <c r="CI9" s="209">
        <f t="shared" si="6"/>
        <v>4072.3333333333335</v>
      </c>
      <c r="CJ9" s="209">
        <f t="shared" si="6"/>
        <v>4072.3333333333335</v>
      </c>
      <c r="CK9" s="209">
        <f t="shared" si="6"/>
        <v>4072.3333333333335</v>
      </c>
      <c r="CL9" s="209">
        <f t="shared" si="6"/>
        <v>4072.3333333333335</v>
      </c>
      <c r="CM9" s="209">
        <f t="shared" si="6"/>
        <v>4072.3333333333335</v>
      </c>
      <c r="CN9" s="209">
        <f t="shared" si="6"/>
        <v>4072.3333333333335</v>
      </c>
      <c r="CO9" s="209">
        <f t="shared" si="6"/>
        <v>4072.3333333333335</v>
      </c>
      <c r="CP9" s="209">
        <f t="shared" si="6"/>
        <v>4072.3333333333335</v>
      </c>
      <c r="CQ9" s="209">
        <f t="shared" si="6"/>
        <v>4072.3333333333335</v>
      </c>
      <c r="CR9" s="209">
        <f t="shared" si="6"/>
        <v>4072.3333333333335</v>
      </c>
      <c r="CS9" s="209">
        <f t="shared" si="6"/>
        <v>4072.3333333333335</v>
      </c>
      <c r="CT9" s="209">
        <f t="shared" si="6"/>
        <v>4072.3333333333335</v>
      </c>
      <c r="CU9" s="209">
        <f t="shared" si="6"/>
        <v>4072.3333333333335</v>
      </c>
      <c r="CV9" s="209">
        <f t="shared" si="6"/>
        <v>4072.3333333333335</v>
      </c>
      <c r="CW9" s="209">
        <f t="shared" si="6"/>
        <v>4072.3333333333335</v>
      </c>
      <c r="CX9" s="209">
        <f t="shared" si="6"/>
        <v>4072.3333333333335</v>
      </c>
      <c r="CY9" s="209">
        <f t="shared" si="6"/>
        <v>4072.3333333333335</v>
      </c>
      <c r="CZ9" s="209">
        <f t="shared" si="6"/>
        <v>4072.3333333333335</v>
      </c>
      <c r="DA9" s="209">
        <f t="shared" si="6"/>
        <v>4072.3333333333335</v>
      </c>
      <c r="DB9" s="209">
        <f t="shared" si="6"/>
        <v>4072.3333333333335</v>
      </c>
      <c r="DC9" s="209">
        <f t="shared" si="6"/>
        <v>4072.3333333333335</v>
      </c>
      <c r="DD9" s="209">
        <f t="shared" si="6"/>
        <v>4072.3333333333335</v>
      </c>
      <c r="DE9" s="209">
        <f t="shared" si="6"/>
        <v>4072.3333333333335</v>
      </c>
      <c r="DF9" s="209">
        <f t="shared" si="6"/>
        <v>4072.3333333333335</v>
      </c>
      <c r="DG9" s="209">
        <f t="shared" si="6"/>
        <v>4072.3333333333335</v>
      </c>
      <c r="DH9" s="209">
        <f t="shared" si="6"/>
        <v>4072.3333333333335</v>
      </c>
      <c r="DI9" s="209">
        <f t="shared" si="6"/>
        <v>4072.3333333333335</v>
      </c>
      <c r="DJ9" s="209">
        <f t="shared" si="6"/>
        <v>4072.3333333333335</v>
      </c>
      <c r="DK9" s="209">
        <f t="shared" si="6"/>
        <v>4072.3333333333335</v>
      </c>
      <c r="DL9" s="209">
        <f t="shared" si="6"/>
        <v>4072.3333333333335</v>
      </c>
      <c r="DM9" s="209">
        <f t="shared" si="6"/>
        <v>4072.3333333333335</v>
      </c>
      <c r="DN9" s="209">
        <f t="shared" si="6"/>
        <v>4072.3333333333335</v>
      </c>
      <c r="DO9" s="209">
        <f t="shared" si="6"/>
        <v>4072.3333333333335</v>
      </c>
      <c r="DP9" s="209">
        <f t="shared" si="6"/>
        <v>4072.3333333333335</v>
      </c>
      <c r="DQ9" s="209">
        <f t="shared" si="6"/>
        <v>4072.3333333333335</v>
      </c>
      <c r="DR9" s="209">
        <f t="shared" si="6"/>
        <v>4072.3333333333335</v>
      </c>
    </row>
    <row r="10" spans="1:198" x14ac:dyDescent="0.3">
      <c r="A10" s="190" t="s">
        <v>2</v>
      </c>
      <c r="B10" s="165" t="s">
        <v>167</v>
      </c>
      <c r="C10" s="209">
        <v>6000</v>
      </c>
      <c r="D10" s="209">
        <v>27600</v>
      </c>
      <c r="E10" s="209">
        <v>63310</v>
      </c>
      <c r="F10" s="209">
        <v>24923</v>
      </c>
      <c r="G10" s="209">
        <v>24000</v>
      </c>
      <c r="H10" s="209">
        <v>21250</v>
      </c>
      <c r="I10" s="209">
        <v>21800</v>
      </c>
      <c r="J10" s="209">
        <v>6000</v>
      </c>
      <c r="K10" s="209">
        <v>40113</v>
      </c>
      <c r="L10" s="209">
        <f>AVERAGE($C10:$K10)</f>
        <v>26110.666666666668</v>
      </c>
      <c r="M10" s="209">
        <f t="shared" si="7"/>
        <v>26110.666666666668</v>
      </c>
      <c r="N10" s="211">
        <f t="shared" si="7"/>
        <v>26110.666666666668</v>
      </c>
      <c r="O10" s="369">
        <f>AVERAGE($C10:$K10)</f>
        <v>26110.666666666668</v>
      </c>
      <c r="P10" s="210">
        <f t="shared" si="5"/>
        <v>26110.666666666668</v>
      </c>
      <c r="Q10" s="210">
        <f t="shared" si="5"/>
        <v>26110.666666666668</v>
      </c>
      <c r="R10" s="210">
        <f t="shared" si="5"/>
        <v>26110.666666666668</v>
      </c>
      <c r="S10" s="210">
        <f t="shared" si="5"/>
        <v>26110.666666666668</v>
      </c>
      <c r="T10" s="210">
        <f t="shared" si="5"/>
        <v>26110.666666666668</v>
      </c>
      <c r="U10" s="210">
        <f t="shared" si="5"/>
        <v>26110.666666666668</v>
      </c>
      <c r="V10" s="210">
        <f t="shared" si="5"/>
        <v>26110.666666666668</v>
      </c>
      <c r="W10" s="210">
        <f t="shared" si="5"/>
        <v>26110.666666666668</v>
      </c>
      <c r="X10" s="210">
        <f t="shared" si="5"/>
        <v>26110.666666666668</v>
      </c>
      <c r="Y10" s="210">
        <f t="shared" si="5"/>
        <v>26110.666666666668</v>
      </c>
      <c r="Z10" s="370">
        <f t="shared" si="5"/>
        <v>26110.666666666668</v>
      </c>
      <c r="AA10" s="209">
        <f t="shared" si="5"/>
        <v>26110.666666666668</v>
      </c>
      <c r="AB10" s="209">
        <f t="shared" si="5"/>
        <v>26110.666666666668</v>
      </c>
      <c r="AC10" s="210">
        <f t="shared" si="5"/>
        <v>26110.666666666668</v>
      </c>
      <c r="AD10" s="210">
        <f t="shared" si="5"/>
        <v>26110.666666666668</v>
      </c>
      <c r="AE10" s="210">
        <f t="shared" si="5"/>
        <v>26110.666666666668</v>
      </c>
      <c r="AF10" s="210">
        <f t="shared" si="5"/>
        <v>26110.666666666668</v>
      </c>
      <c r="AG10" s="210">
        <f t="shared" si="5"/>
        <v>26110.666666666668</v>
      </c>
      <c r="AH10" s="210">
        <f t="shared" si="5"/>
        <v>26110.666666666668</v>
      </c>
      <c r="AI10" s="210">
        <f t="shared" si="5"/>
        <v>26110.666666666668</v>
      </c>
      <c r="AJ10" s="210">
        <f t="shared" si="5"/>
        <v>26110.666666666668</v>
      </c>
      <c r="AK10" s="210">
        <f t="shared" si="5"/>
        <v>26110.666666666668</v>
      </c>
      <c r="AL10" s="210">
        <f t="shared" si="5"/>
        <v>26110.666666666668</v>
      </c>
      <c r="AM10" s="210">
        <f t="shared" si="5"/>
        <v>26110.666666666668</v>
      </c>
      <c r="AN10" s="210">
        <f t="shared" si="5"/>
        <v>26110.666666666668</v>
      </c>
      <c r="AO10" s="210">
        <f t="shared" si="5"/>
        <v>26110.666666666668</v>
      </c>
      <c r="AP10" s="210">
        <f t="shared" si="5"/>
        <v>26110.666666666668</v>
      </c>
      <c r="AQ10" s="210">
        <f t="shared" si="5"/>
        <v>26110.666666666668</v>
      </c>
      <c r="AR10" s="210">
        <f t="shared" si="5"/>
        <v>26110.666666666668</v>
      </c>
      <c r="AS10" s="210">
        <f t="shared" si="5"/>
        <v>26110.666666666668</v>
      </c>
      <c r="AT10" s="210">
        <f t="shared" si="5"/>
        <v>26110.666666666668</v>
      </c>
      <c r="AU10" s="210">
        <f t="shared" si="5"/>
        <v>26110.666666666668</v>
      </c>
      <c r="AV10" s="210">
        <f t="shared" si="5"/>
        <v>26110.666666666668</v>
      </c>
      <c r="AW10" s="210">
        <f t="shared" si="5"/>
        <v>26110.666666666668</v>
      </c>
      <c r="AX10" s="210">
        <f t="shared" si="5"/>
        <v>26110.666666666668</v>
      </c>
      <c r="AY10" s="210">
        <f t="shared" si="5"/>
        <v>26110.666666666668</v>
      </c>
      <c r="AZ10" s="210">
        <f t="shared" si="5"/>
        <v>26110.666666666668</v>
      </c>
      <c r="BA10" s="210">
        <f t="shared" si="5"/>
        <v>26110.666666666668</v>
      </c>
      <c r="BB10" s="210">
        <f t="shared" si="5"/>
        <v>26110.666666666668</v>
      </c>
      <c r="BC10" s="210">
        <f t="shared" si="5"/>
        <v>26110.666666666668</v>
      </c>
      <c r="BD10" s="210">
        <f t="shared" si="5"/>
        <v>26110.666666666668</v>
      </c>
      <c r="BE10" s="210">
        <f t="shared" si="5"/>
        <v>26110.666666666668</v>
      </c>
      <c r="BF10" s="210">
        <f t="shared" si="5"/>
        <v>26110.666666666668</v>
      </c>
      <c r="BG10" s="210">
        <f t="shared" si="5"/>
        <v>26110.666666666668</v>
      </c>
      <c r="BH10" s="210">
        <f t="shared" si="5"/>
        <v>26110.666666666668</v>
      </c>
      <c r="BI10" s="210">
        <f t="shared" si="5"/>
        <v>26110.666666666668</v>
      </c>
      <c r="BJ10" s="210">
        <f t="shared" si="5"/>
        <v>26110.666666666668</v>
      </c>
      <c r="BK10" s="210">
        <f t="shared" si="5"/>
        <v>26110.666666666668</v>
      </c>
      <c r="BL10" s="210">
        <f t="shared" si="5"/>
        <v>26110.666666666668</v>
      </c>
      <c r="BM10" s="210">
        <f t="shared" si="5"/>
        <v>26110.666666666668</v>
      </c>
      <c r="BN10" s="210">
        <f t="shared" si="5"/>
        <v>26110.666666666668</v>
      </c>
      <c r="BO10" s="210">
        <f t="shared" si="5"/>
        <v>26110.666666666668</v>
      </c>
      <c r="BP10" s="210">
        <f t="shared" si="5"/>
        <v>26110.666666666668</v>
      </c>
      <c r="BQ10" s="210">
        <f t="shared" si="5"/>
        <v>26110.666666666668</v>
      </c>
      <c r="BR10" s="210">
        <f t="shared" si="5"/>
        <v>26110.666666666668</v>
      </c>
      <c r="BS10" s="210">
        <f t="shared" si="5"/>
        <v>26110.666666666668</v>
      </c>
      <c r="BT10" s="210">
        <f t="shared" si="5"/>
        <v>26110.666666666668</v>
      </c>
      <c r="BU10" s="210">
        <f t="shared" si="5"/>
        <v>26110.666666666668</v>
      </c>
      <c r="BV10" s="210">
        <f t="shared" si="5"/>
        <v>26110.666666666668</v>
      </c>
      <c r="BW10" s="210">
        <f t="shared" si="5"/>
        <v>26110.666666666668</v>
      </c>
      <c r="BX10" s="210">
        <f t="shared" si="5"/>
        <v>26110.666666666668</v>
      </c>
      <c r="BY10" s="210">
        <f t="shared" si="5"/>
        <v>26110.666666666668</v>
      </c>
      <c r="BZ10" s="210">
        <f t="shared" si="5"/>
        <v>26110.666666666668</v>
      </c>
      <c r="CA10" s="210">
        <f t="shared" si="5"/>
        <v>26110.666666666668</v>
      </c>
      <c r="CB10" s="210">
        <f t="shared" si="6"/>
        <v>26110.666666666668</v>
      </c>
      <c r="CC10" s="210">
        <f t="shared" si="6"/>
        <v>26110.666666666668</v>
      </c>
      <c r="CD10" s="210">
        <f t="shared" si="6"/>
        <v>26110.666666666668</v>
      </c>
      <c r="CE10" s="210">
        <f t="shared" si="6"/>
        <v>26110.666666666668</v>
      </c>
      <c r="CF10" s="210">
        <f t="shared" si="6"/>
        <v>26110.666666666668</v>
      </c>
      <c r="CG10" s="210">
        <f t="shared" si="6"/>
        <v>26110.666666666668</v>
      </c>
      <c r="CH10" s="210">
        <f t="shared" si="6"/>
        <v>26110.666666666668</v>
      </c>
      <c r="CI10" s="210">
        <f t="shared" si="6"/>
        <v>26110.666666666668</v>
      </c>
      <c r="CJ10" s="210">
        <f t="shared" si="6"/>
        <v>26110.666666666668</v>
      </c>
      <c r="CK10" s="210">
        <f t="shared" si="6"/>
        <v>26110.666666666668</v>
      </c>
      <c r="CL10" s="210">
        <f t="shared" si="6"/>
        <v>26110.666666666668</v>
      </c>
      <c r="CM10" s="210">
        <f t="shared" si="6"/>
        <v>26110.666666666668</v>
      </c>
      <c r="CN10" s="210">
        <f t="shared" si="6"/>
        <v>26110.666666666668</v>
      </c>
      <c r="CO10" s="210">
        <f t="shared" si="6"/>
        <v>26110.666666666668</v>
      </c>
      <c r="CP10" s="210">
        <f t="shared" si="6"/>
        <v>26110.666666666668</v>
      </c>
      <c r="CQ10" s="210">
        <f t="shared" si="6"/>
        <v>26110.666666666668</v>
      </c>
      <c r="CR10" s="210">
        <f t="shared" si="6"/>
        <v>26110.666666666668</v>
      </c>
      <c r="CS10" s="210">
        <f t="shared" si="6"/>
        <v>26110.666666666668</v>
      </c>
      <c r="CT10" s="210">
        <f t="shared" si="6"/>
        <v>26110.666666666668</v>
      </c>
      <c r="CU10" s="210">
        <f t="shared" si="6"/>
        <v>26110.666666666668</v>
      </c>
      <c r="CV10" s="210">
        <f t="shared" si="6"/>
        <v>26110.666666666668</v>
      </c>
      <c r="CW10" s="210">
        <f t="shared" si="6"/>
        <v>26110.666666666668</v>
      </c>
      <c r="CX10" s="210">
        <f t="shared" si="6"/>
        <v>26110.666666666668</v>
      </c>
      <c r="CY10" s="210">
        <f t="shared" si="6"/>
        <v>26110.666666666668</v>
      </c>
      <c r="CZ10" s="210">
        <f t="shared" si="6"/>
        <v>26110.666666666668</v>
      </c>
      <c r="DA10" s="210">
        <f t="shared" si="6"/>
        <v>26110.666666666668</v>
      </c>
      <c r="DB10" s="210">
        <f t="shared" si="6"/>
        <v>26110.666666666668</v>
      </c>
      <c r="DC10" s="210">
        <f t="shared" si="6"/>
        <v>26110.666666666668</v>
      </c>
      <c r="DD10" s="210">
        <f t="shared" si="6"/>
        <v>26110.666666666668</v>
      </c>
      <c r="DE10" s="210">
        <f t="shared" si="6"/>
        <v>26110.666666666668</v>
      </c>
      <c r="DF10" s="210">
        <f t="shared" si="6"/>
        <v>26110.666666666668</v>
      </c>
      <c r="DG10" s="210">
        <f t="shared" si="6"/>
        <v>26110.666666666668</v>
      </c>
      <c r="DH10" s="210">
        <f t="shared" si="6"/>
        <v>26110.666666666668</v>
      </c>
      <c r="DI10" s="210">
        <f t="shared" si="6"/>
        <v>26110.666666666668</v>
      </c>
      <c r="DJ10" s="210">
        <f t="shared" si="6"/>
        <v>26110.666666666668</v>
      </c>
      <c r="DK10" s="210">
        <f t="shared" si="6"/>
        <v>26110.666666666668</v>
      </c>
      <c r="DL10" s="210">
        <f t="shared" si="6"/>
        <v>26110.666666666668</v>
      </c>
      <c r="DM10" s="210">
        <f t="shared" si="6"/>
        <v>26110.666666666668</v>
      </c>
      <c r="DN10" s="210">
        <f t="shared" si="6"/>
        <v>26110.666666666668</v>
      </c>
      <c r="DO10" s="210">
        <f t="shared" si="6"/>
        <v>26110.666666666668</v>
      </c>
      <c r="DP10" s="210">
        <f t="shared" si="6"/>
        <v>26110.666666666668</v>
      </c>
      <c r="DQ10" s="210">
        <f t="shared" si="6"/>
        <v>26110.666666666668</v>
      </c>
      <c r="DR10" s="210">
        <f t="shared" si="6"/>
        <v>26110.666666666668</v>
      </c>
    </row>
    <row r="11" spans="1:198" x14ac:dyDescent="0.3">
      <c r="A11" s="190" t="s">
        <v>5</v>
      </c>
      <c r="B11" s="165" t="s">
        <v>171</v>
      </c>
      <c r="C11" s="209"/>
      <c r="D11" s="209"/>
      <c r="E11" s="209"/>
      <c r="F11" s="209"/>
      <c r="G11" s="209"/>
      <c r="H11" s="209"/>
      <c r="I11" s="209">
        <v>3744</v>
      </c>
      <c r="J11" s="209">
        <v>656</v>
      </c>
      <c r="K11" s="209">
        <v>1096</v>
      </c>
      <c r="L11" s="209">
        <f t="shared" si="7"/>
        <v>1832</v>
      </c>
      <c r="M11" s="209">
        <f t="shared" si="7"/>
        <v>1832</v>
      </c>
      <c r="N11" s="211">
        <f t="shared" si="7"/>
        <v>1832</v>
      </c>
      <c r="O11" s="369">
        <f>AVERAGE($C11:$K11)</f>
        <v>1832</v>
      </c>
      <c r="P11" s="209">
        <f t="shared" si="5"/>
        <v>1832</v>
      </c>
      <c r="Q11" s="209">
        <f t="shared" si="5"/>
        <v>1832</v>
      </c>
      <c r="R11" s="209">
        <f t="shared" si="5"/>
        <v>1832</v>
      </c>
      <c r="S11" s="209">
        <f t="shared" si="5"/>
        <v>1832</v>
      </c>
      <c r="T11" s="209">
        <f t="shared" si="5"/>
        <v>1832</v>
      </c>
      <c r="U11" s="209">
        <f t="shared" si="5"/>
        <v>1832</v>
      </c>
      <c r="V11" s="209">
        <f t="shared" si="5"/>
        <v>1832</v>
      </c>
      <c r="W11" s="209">
        <f t="shared" si="5"/>
        <v>1832</v>
      </c>
      <c r="X11" s="209">
        <f t="shared" si="5"/>
        <v>1832</v>
      </c>
      <c r="Y11" s="209">
        <f t="shared" si="5"/>
        <v>1832</v>
      </c>
      <c r="Z11" s="368">
        <f t="shared" si="5"/>
        <v>1832</v>
      </c>
      <c r="AA11" s="209">
        <f t="shared" si="5"/>
        <v>1832</v>
      </c>
      <c r="AB11" s="209">
        <f t="shared" si="5"/>
        <v>1832</v>
      </c>
      <c r="AC11" s="209">
        <f t="shared" si="5"/>
        <v>1832</v>
      </c>
      <c r="AD11" s="209">
        <f t="shared" si="5"/>
        <v>1832</v>
      </c>
      <c r="AE11" s="209">
        <f t="shared" si="5"/>
        <v>1832</v>
      </c>
      <c r="AF11" s="209">
        <f t="shared" si="5"/>
        <v>1832</v>
      </c>
      <c r="AG11" s="209">
        <f t="shared" si="5"/>
        <v>1832</v>
      </c>
      <c r="AH11" s="209">
        <f t="shared" si="5"/>
        <v>1832</v>
      </c>
      <c r="AI11" s="209">
        <f t="shared" si="5"/>
        <v>1832</v>
      </c>
      <c r="AJ11" s="209">
        <f t="shared" si="5"/>
        <v>1832</v>
      </c>
      <c r="AK11" s="209">
        <f t="shared" si="5"/>
        <v>1832</v>
      </c>
      <c r="AL11" s="209">
        <f t="shared" si="5"/>
        <v>1832</v>
      </c>
      <c r="AM11" s="209">
        <f t="shared" si="5"/>
        <v>1832</v>
      </c>
      <c r="AN11" s="209">
        <f t="shared" si="5"/>
        <v>1832</v>
      </c>
      <c r="AO11" s="209">
        <f t="shared" si="5"/>
        <v>1832</v>
      </c>
      <c r="AP11" s="209">
        <f t="shared" si="5"/>
        <v>1832</v>
      </c>
      <c r="AQ11" s="209">
        <f t="shared" si="5"/>
        <v>1832</v>
      </c>
      <c r="AR11" s="209">
        <f t="shared" si="5"/>
        <v>1832</v>
      </c>
      <c r="AS11" s="209">
        <f t="shared" si="5"/>
        <v>1832</v>
      </c>
      <c r="AT11" s="209">
        <f t="shared" si="5"/>
        <v>1832</v>
      </c>
      <c r="AU11" s="209">
        <f t="shared" si="5"/>
        <v>1832</v>
      </c>
      <c r="AV11" s="209">
        <f t="shared" si="5"/>
        <v>1832</v>
      </c>
      <c r="AW11" s="209">
        <f t="shared" si="5"/>
        <v>1832</v>
      </c>
      <c r="AX11" s="209">
        <f t="shared" si="5"/>
        <v>1832</v>
      </c>
      <c r="AY11" s="209">
        <f t="shared" si="5"/>
        <v>1832</v>
      </c>
      <c r="AZ11" s="209">
        <f t="shared" si="5"/>
        <v>1832</v>
      </c>
      <c r="BA11" s="209">
        <f t="shared" si="5"/>
        <v>1832</v>
      </c>
      <c r="BB11" s="209">
        <f t="shared" si="5"/>
        <v>1832</v>
      </c>
      <c r="BC11" s="209">
        <f t="shared" si="5"/>
        <v>1832</v>
      </c>
      <c r="BD11" s="209">
        <f t="shared" si="5"/>
        <v>1832</v>
      </c>
      <c r="BE11" s="209">
        <f t="shared" si="5"/>
        <v>1832</v>
      </c>
      <c r="BF11" s="209">
        <f t="shared" si="5"/>
        <v>1832</v>
      </c>
      <c r="BG11" s="209">
        <f t="shared" si="5"/>
        <v>1832</v>
      </c>
      <c r="BH11" s="209">
        <f t="shared" si="5"/>
        <v>1832</v>
      </c>
      <c r="BI11" s="209">
        <f t="shared" si="5"/>
        <v>1832</v>
      </c>
      <c r="BJ11" s="209">
        <f t="shared" si="5"/>
        <v>1832</v>
      </c>
      <c r="BK11" s="209">
        <f t="shared" si="5"/>
        <v>1832</v>
      </c>
      <c r="BL11" s="209">
        <f t="shared" si="5"/>
        <v>1832</v>
      </c>
      <c r="BM11" s="209">
        <f t="shared" si="5"/>
        <v>1832</v>
      </c>
      <c r="BN11" s="209">
        <f t="shared" si="5"/>
        <v>1832</v>
      </c>
      <c r="BO11" s="209">
        <f t="shared" si="5"/>
        <v>1832</v>
      </c>
      <c r="BP11" s="209">
        <f t="shared" si="5"/>
        <v>1832</v>
      </c>
      <c r="BQ11" s="209">
        <f t="shared" si="5"/>
        <v>1832</v>
      </c>
      <c r="BR11" s="209">
        <f t="shared" si="5"/>
        <v>1832</v>
      </c>
      <c r="BS11" s="209">
        <f t="shared" si="5"/>
        <v>1832</v>
      </c>
      <c r="BT11" s="209">
        <f t="shared" si="5"/>
        <v>1832</v>
      </c>
      <c r="BU11" s="209">
        <f t="shared" si="5"/>
        <v>1832</v>
      </c>
      <c r="BV11" s="209">
        <f t="shared" si="5"/>
        <v>1832</v>
      </c>
      <c r="BW11" s="209">
        <f t="shared" si="5"/>
        <v>1832</v>
      </c>
      <c r="BX11" s="209">
        <f t="shared" si="5"/>
        <v>1832</v>
      </c>
      <c r="BY11" s="209">
        <f t="shared" si="5"/>
        <v>1832</v>
      </c>
      <c r="BZ11" s="209">
        <f t="shared" si="5"/>
        <v>1832</v>
      </c>
      <c r="CA11" s="209">
        <f t="shared" ref="CA11" si="8">AVERAGE($C11:$K11)</f>
        <v>1832</v>
      </c>
      <c r="CB11" s="209">
        <f t="shared" si="6"/>
        <v>1832</v>
      </c>
      <c r="CC11" s="209">
        <f t="shared" si="6"/>
        <v>1832</v>
      </c>
      <c r="CD11" s="209">
        <f t="shared" si="6"/>
        <v>1832</v>
      </c>
      <c r="CE11" s="209">
        <f t="shared" si="6"/>
        <v>1832</v>
      </c>
      <c r="CF11" s="209">
        <f t="shared" si="6"/>
        <v>1832</v>
      </c>
      <c r="CG11" s="209">
        <f t="shared" si="6"/>
        <v>1832</v>
      </c>
      <c r="CH11" s="209">
        <f t="shared" si="6"/>
        <v>1832</v>
      </c>
      <c r="CI11" s="209">
        <f t="shared" si="6"/>
        <v>1832</v>
      </c>
      <c r="CJ11" s="209">
        <f t="shared" si="6"/>
        <v>1832</v>
      </c>
      <c r="CK11" s="209">
        <f t="shared" si="6"/>
        <v>1832</v>
      </c>
      <c r="CL11" s="209">
        <f t="shared" si="6"/>
        <v>1832</v>
      </c>
      <c r="CM11" s="209">
        <f t="shared" si="6"/>
        <v>1832</v>
      </c>
      <c r="CN11" s="209">
        <f t="shared" si="6"/>
        <v>1832</v>
      </c>
      <c r="CO11" s="209">
        <f t="shared" si="6"/>
        <v>1832</v>
      </c>
      <c r="CP11" s="209">
        <f t="shared" si="6"/>
        <v>1832</v>
      </c>
      <c r="CQ11" s="209">
        <f t="shared" si="6"/>
        <v>1832</v>
      </c>
      <c r="CR11" s="209">
        <f t="shared" si="6"/>
        <v>1832</v>
      </c>
      <c r="CS11" s="209">
        <f t="shared" si="6"/>
        <v>1832</v>
      </c>
      <c r="CT11" s="209">
        <f t="shared" si="6"/>
        <v>1832</v>
      </c>
      <c r="CU11" s="209">
        <f t="shared" si="6"/>
        <v>1832</v>
      </c>
      <c r="CV11" s="209">
        <f t="shared" si="6"/>
        <v>1832</v>
      </c>
      <c r="CW11" s="209">
        <f t="shared" si="6"/>
        <v>1832</v>
      </c>
      <c r="CX11" s="209">
        <f t="shared" si="6"/>
        <v>1832</v>
      </c>
      <c r="CY11" s="209">
        <f t="shared" si="6"/>
        <v>1832</v>
      </c>
      <c r="CZ11" s="209">
        <f t="shared" si="6"/>
        <v>1832</v>
      </c>
      <c r="DA11" s="209">
        <f t="shared" si="6"/>
        <v>1832</v>
      </c>
      <c r="DB11" s="209">
        <f t="shared" si="6"/>
        <v>1832</v>
      </c>
      <c r="DC11" s="209">
        <f t="shared" si="6"/>
        <v>1832</v>
      </c>
      <c r="DD11" s="209">
        <f t="shared" si="6"/>
        <v>1832</v>
      </c>
      <c r="DE11" s="209">
        <f t="shared" si="6"/>
        <v>1832</v>
      </c>
      <c r="DF11" s="209">
        <f t="shared" si="6"/>
        <v>1832</v>
      </c>
      <c r="DG11" s="209">
        <f t="shared" si="6"/>
        <v>1832</v>
      </c>
      <c r="DH11" s="209">
        <f t="shared" si="6"/>
        <v>1832</v>
      </c>
      <c r="DI11" s="209">
        <f t="shared" si="6"/>
        <v>1832</v>
      </c>
      <c r="DJ11" s="209">
        <f t="shared" si="6"/>
        <v>1832</v>
      </c>
      <c r="DK11" s="209">
        <f t="shared" si="6"/>
        <v>1832</v>
      </c>
      <c r="DL11" s="209">
        <f t="shared" si="6"/>
        <v>1832</v>
      </c>
      <c r="DM11" s="209">
        <f t="shared" si="6"/>
        <v>1832</v>
      </c>
      <c r="DN11" s="209">
        <f t="shared" si="6"/>
        <v>1832</v>
      </c>
      <c r="DO11" s="209">
        <f t="shared" si="6"/>
        <v>1832</v>
      </c>
      <c r="DP11" s="209">
        <f t="shared" si="6"/>
        <v>1832</v>
      </c>
      <c r="DQ11" s="209">
        <f t="shared" si="6"/>
        <v>1832</v>
      </c>
      <c r="DR11" s="209">
        <f t="shared" si="6"/>
        <v>1832</v>
      </c>
    </row>
    <row r="12" spans="1:198" x14ac:dyDescent="0.3">
      <c r="A12" s="190" t="s">
        <v>4</v>
      </c>
      <c r="B12" s="165" t="s">
        <v>189</v>
      </c>
      <c r="C12" s="209"/>
      <c r="D12" s="209"/>
      <c r="E12" s="209">
        <v>3000</v>
      </c>
      <c r="F12" s="209"/>
      <c r="G12" s="209">
        <v>3000</v>
      </c>
      <c r="H12" s="209"/>
      <c r="I12" s="209">
        <v>3000</v>
      </c>
      <c r="J12" s="209"/>
      <c r="K12" s="209"/>
      <c r="L12" s="209">
        <f t="shared" si="7"/>
        <v>3000</v>
      </c>
      <c r="M12" s="209"/>
      <c r="N12" s="211">
        <f t="shared" si="7"/>
        <v>3000</v>
      </c>
      <c r="O12" s="369"/>
      <c r="P12" s="210">
        <f t="shared" si="7"/>
        <v>3000</v>
      </c>
      <c r="Q12" s="209"/>
      <c r="R12" s="210">
        <f t="shared" si="7"/>
        <v>3000</v>
      </c>
      <c r="S12" s="209"/>
      <c r="T12" s="210">
        <f t="shared" si="7"/>
        <v>3000</v>
      </c>
      <c r="U12" s="209"/>
      <c r="V12" s="210">
        <f t="shared" si="7"/>
        <v>3000</v>
      </c>
      <c r="W12" s="209"/>
      <c r="X12" s="210">
        <f t="shared" si="7"/>
        <v>3000</v>
      </c>
      <c r="Y12" s="209"/>
      <c r="Z12" s="370">
        <f t="shared" si="7"/>
        <v>3000</v>
      </c>
      <c r="AA12" s="209"/>
      <c r="AB12" s="209">
        <f t="shared" ref="AB12:CL12" si="9">AVERAGE($C12:$K12)</f>
        <v>3000</v>
      </c>
      <c r="AC12" s="209"/>
      <c r="AD12" s="210">
        <f t="shared" si="9"/>
        <v>3000</v>
      </c>
      <c r="AE12" s="209"/>
      <c r="AF12" s="210">
        <f t="shared" si="9"/>
        <v>3000</v>
      </c>
      <c r="AG12" s="209"/>
      <c r="AH12" s="210">
        <f t="shared" si="9"/>
        <v>3000</v>
      </c>
      <c r="AI12" s="209"/>
      <c r="AJ12" s="210">
        <f t="shared" si="9"/>
        <v>3000</v>
      </c>
      <c r="AK12" s="209"/>
      <c r="AL12" s="210">
        <f t="shared" si="9"/>
        <v>3000</v>
      </c>
      <c r="AM12" s="209"/>
      <c r="AN12" s="210">
        <f t="shared" si="9"/>
        <v>3000</v>
      </c>
      <c r="AO12" s="209"/>
      <c r="AP12" s="210">
        <f t="shared" si="9"/>
        <v>3000</v>
      </c>
      <c r="AQ12" s="209"/>
      <c r="AR12" s="210">
        <f t="shared" si="9"/>
        <v>3000</v>
      </c>
      <c r="AS12" s="209"/>
      <c r="AT12" s="210">
        <f t="shared" si="9"/>
        <v>3000</v>
      </c>
      <c r="AU12" s="209"/>
      <c r="AV12" s="210">
        <f t="shared" si="9"/>
        <v>3000</v>
      </c>
      <c r="AW12" s="209"/>
      <c r="AX12" s="210">
        <f t="shared" si="9"/>
        <v>3000</v>
      </c>
      <c r="AY12" s="209"/>
      <c r="AZ12" s="210">
        <f t="shared" si="9"/>
        <v>3000</v>
      </c>
      <c r="BA12" s="209"/>
      <c r="BB12" s="210">
        <f t="shared" si="9"/>
        <v>3000</v>
      </c>
      <c r="BC12" s="209"/>
      <c r="BD12" s="210">
        <f t="shared" si="9"/>
        <v>3000</v>
      </c>
      <c r="BE12" s="209"/>
      <c r="BF12" s="210">
        <f t="shared" si="9"/>
        <v>3000</v>
      </c>
      <c r="BG12" s="209"/>
      <c r="BH12" s="210">
        <f t="shared" si="9"/>
        <v>3000</v>
      </c>
      <c r="BI12" s="209"/>
      <c r="BJ12" s="210">
        <f t="shared" si="9"/>
        <v>3000</v>
      </c>
      <c r="BK12" s="209"/>
      <c r="BL12" s="210">
        <f t="shared" si="9"/>
        <v>3000</v>
      </c>
      <c r="BM12" s="209"/>
      <c r="BN12" s="210">
        <f t="shared" si="9"/>
        <v>3000</v>
      </c>
      <c r="BO12" s="209"/>
      <c r="BP12" s="210">
        <f t="shared" si="9"/>
        <v>3000</v>
      </c>
      <c r="BQ12" s="209"/>
      <c r="BR12" s="210">
        <f t="shared" si="9"/>
        <v>3000</v>
      </c>
      <c r="BS12" s="209"/>
      <c r="BT12" s="210">
        <f t="shared" si="9"/>
        <v>3000</v>
      </c>
      <c r="BU12" s="209"/>
      <c r="BV12" s="210">
        <f t="shared" si="9"/>
        <v>3000</v>
      </c>
      <c r="BW12" s="209"/>
      <c r="BX12" s="210">
        <f t="shared" si="9"/>
        <v>3000</v>
      </c>
      <c r="BY12" s="209"/>
      <c r="BZ12" s="210">
        <f t="shared" si="9"/>
        <v>3000</v>
      </c>
      <c r="CA12" s="209"/>
      <c r="CB12" s="210">
        <f t="shared" si="9"/>
        <v>3000</v>
      </c>
      <c r="CC12" s="209"/>
      <c r="CD12" s="210">
        <f t="shared" si="9"/>
        <v>3000</v>
      </c>
      <c r="CE12" s="209"/>
      <c r="CF12" s="210">
        <f t="shared" si="9"/>
        <v>3000</v>
      </c>
      <c r="CG12" s="209"/>
      <c r="CH12" s="210">
        <f t="shared" si="9"/>
        <v>3000</v>
      </c>
      <c r="CI12" s="209"/>
      <c r="CJ12" s="210">
        <f t="shared" si="9"/>
        <v>3000</v>
      </c>
      <c r="CK12" s="209"/>
      <c r="CL12" s="210">
        <f t="shared" si="9"/>
        <v>3000</v>
      </c>
      <c r="CM12" s="209"/>
      <c r="CN12" s="210">
        <f t="shared" si="6"/>
        <v>3000</v>
      </c>
      <c r="CO12" s="209"/>
      <c r="CP12" s="210">
        <f t="shared" si="6"/>
        <v>3000</v>
      </c>
      <c r="CQ12" s="209"/>
      <c r="CR12" s="210">
        <f t="shared" si="6"/>
        <v>3000</v>
      </c>
      <c r="CS12" s="209"/>
      <c r="CT12" s="210">
        <f t="shared" si="6"/>
        <v>3000</v>
      </c>
      <c r="CU12" s="209"/>
      <c r="CV12" s="210">
        <f t="shared" si="6"/>
        <v>3000</v>
      </c>
      <c r="CW12" s="209"/>
      <c r="CX12" s="210">
        <f t="shared" si="6"/>
        <v>3000</v>
      </c>
      <c r="CY12" s="209"/>
      <c r="CZ12" s="210">
        <f t="shared" si="6"/>
        <v>3000</v>
      </c>
      <c r="DA12" s="209"/>
      <c r="DB12" s="210">
        <f t="shared" si="6"/>
        <v>3000</v>
      </c>
      <c r="DC12" s="209"/>
      <c r="DD12" s="210">
        <f t="shared" si="6"/>
        <v>3000</v>
      </c>
      <c r="DE12" s="209"/>
      <c r="DF12" s="210">
        <f t="shared" si="6"/>
        <v>3000</v>
      </c>
      <c r="DG12" s="209"/>
      <c r="DH12" s="210">
        <f t="shared" si="6"/>
        <v>3000</v>
      </c>
      <c r="DI12" s="209"/>
      <c r="DJ12" s="210">
        <f t="shared" si="6"/>
        <v>3000</v>
      </c>
      <c r="DK12" s="209"/>
      <c r="DL12" s="210">
        <f t="shared" si="6"/>
        <v>3000</v>
      </c>
      <c r="DM12" s="209"/>
      <c r="DN12" s="210">
        <f t="shared" si="6"/>
        <v>3000</v>
      </c>
      <c r="DO12" s="209"/>
      <c r="DP12" s="210">
        <f t="shared" si="6"/>
        <v>3000</v>
      </c>
      <c r="DQ12" s="209"/>
      <c r="DR12" s="210">
        <f t="shared" si="6"/>
        <v>3000</v>
      </c>
    </row>
    <row r="13" spans="1:198" x14ac:dyDescent="0.3">
      <c r="A13" s="190" t="s">
        <v>1</v>
      </c>
      <c r="B13" s="165" t="s">
        <v>168</v>
      </c>
      <c r="C13" s="209"/>
      <c r="D13" s="209">
        <v>103.8</v>
      </c>
      <c r="E13" s="209"/>
      <c r="F13" s="209"/>
      <c r="G13" s="209"/>
      <c r="H13" s="209"/>
      <c r="I13" s="209"/>
      <c r="J13" s="209">
        <v>107</v>
      </c>
      <c r="K13" s="209">
        <v>40</v>
      </c>
      <c r="L13" s="209">
        <f t="shared" si="7"/>
        <v>83.600000000000009</v>
      </c>
      <c r="M13" s="209">
        <f t="shared" si="7"/>
        <v>83.600000000000009</v>
      </c>
      <c r="N13" s="211">
        <f t="shared" si="7"/>
        <v>83.600000000000009</v>
      </c>
      <c r="O13" s="369">
        <f>N13*(1+INPUT!$J$21)</f>
        <v>84.393263089331157</v>
      </c>
      <c r="P13" s="209">
        <f>O13*(1+INPUT!$J$21)</f>
        <v>85.194053287859617</v>
      </c>
      <c r="Q13" s="209">
        <f>P13*(1+INPUT!$J$21)</f>
        <v>86.002442018765947</v>
      </c>
      <c r="R13" s="209">
        <f>Q13*(1+INPUT!$J$21)</f>
        <v>86.818501382950501</v>
      </c>
      <c r="S13" s="209">
        <f>R13*(1+INPUT!$J$21)</f>
        <v>87.642304165464125</v>
      </c>
      <c r="T13" s="209">
        <f>S13*(1+INPUT!$J$21)</f>
        <v>88.473923841999962</v>
      </c>
      <c r="U13" s="209">
        <f>T13*(1+INPUT!$J$21)</f>
        <v>89.313434585446771</v>
      </c>
      <c r="V13" s="209">
        <f>U13*(1+INPUT!$J$21)</f>
        <v>90.160911272504507</v>
      </c>
      <c r="W13" s="209">
        <f>V13*(1+INPUT!$J$21)</f>
        <v>91.016429490362611</v>
      </c>
      <c r="X13" s="209">
        <f>W13*(1+INPUT!$J$21)</f>
        <v>91.880065543441745</v>
      </c>
      <c r="Y13" s="209">
        <f>X13*(1+INPUT!$J$21)</f>
        <v>92.751896460199376</v>
      </c>
      <c r="Z13" s="368">
        <f>Y13*(1+INPUT!$J$21)</f>
        <v>93.63200000000009</v>
      </c>
      <c r="AA13" s="209">
        <f>Z13*(1+INPUT!$J$21)</f>
        <v>94.520454660050973</v>
      </c>
      <c r="AB13" s="209">
        <f>AA13*(1+INPUT!$J$21)</f>
        <v>95.41733968240284</v>
      </c>
      <c r="AC13" s="209">
        <f>AB13*(1+INPUT!$J$21)</f>
        <v>96.322735061017937</v>
      </c>
      <c r="AD13" s="209">
        <f>AC13*(1+INPUT!$J$21)</f>
        <v>97.23672154890464</v>
      </c>
      <c r="AE13" s="209">
        <f>AD13*(1+INPUT!$J$21)</f>
        <v>98.159380665319901</v>
      </c>
      <c r="AF13" s="209">
        <f>AE13*(1+INPUT!$J$21)</f>
        <v>99.090794703040032</v>
      </c>
      <c r="AG13" s="209">
        <f>AF13*(1+INPUT!$J$21)</f>
        <v>100.03104673570046</v>
      </c>
      <c r="AH13" s="209">
        <f>AG13*(1+INPUT!$J$21)</f>
        <v>100.98022062520512</v>
      </c>
      <c r="AI13" s="209">
        <f>AH13*(1+INPUT!$J$21)</f>
        <v>101.9384010292062</v>
      </c>
      <c r="AJ13" s="209">
        <f>AI13*(1+INPUT!$J$21)</f>
        <v>102.90567340865483</v>
      </c>
      <c r="AK13" s="209">
        <f>AJ13*(1+INPUT!$J$21)</f>
        <v>103.88212403542339</v>
      </c>
      <c r="AL13" s="209">
        <f>AK13*(1+INPUT!$J$21)</f>
        <v>104.8678400000002</v>
      </c>
      <c r="AM13" s="209">
        <f>AL13*(1+INPUT!$J$21)</f>
        <v>105.86290921925719</v>
      </c>
      <c r="AN13" s="209">
        <f>AM13*(1+INPUT!$J$21)</f>
        <v>106.86742044429128</v>
      </c>
      <c r="AO13" s="209">
        <f>AN13*(1+INPUT!$J$21)</f>
        <v>107.88146326834018</v>
      </c>
      <c r="AP13" s="209">
        <f>AO13*(1+INPUT!$J$21)</f>
        <v>108.90512813477329</v>
      </c>
      <c r="AQ13" s="209">
        <f>AP13*(1+INPUT!$J$21)</f>
        <v>109.93850634515839</v>
      </c>
      <c r="AR13" s="209">
        <f>AQ13*(1+INPUT!$J$21)</f>
        <v>110.98169006740494</v>
      </c>
      <c r="AS13" s="209">
        <f>AR13*(1+INPUT!$J$21)</f>
        <v>112.03477234398461</v>
      </c>
      <c r="AT13" s="209">
        <f>AS13*(1+INPUT!$J$21)</f>
        <v>113.09784710022983</v>
      </c>
      <c r="AU13" s="209">
        <f>AT13*(1+INPUT!$J$21)</f>
        <v>114.17100915271104</v>
      </c>
      <c r="AV13" s="209">
        <f>AU13*(1+INPUT!$J$21)</f>
        <v>115.2543542176935</v>
      </c>
      <c r="AW13" s="209">
        <f>AV13*(1+INPUT!$J$21)</f>
        <v>116.34797891967429</v>
      </c>
      <c r="AX13" s="209">
        <f>AW13*(1+INPUT!$J$21)</f>
        <v>117.45198080000031</v>
      </c>
      <c r="AY13" s="209">
        <f>AX13*(1+INPUT!$J$21)</f>
        <v>118.56645832556814</v>
      </c>
      <c r="AZ13" s="209">
        <f>AY13*(1+INPUT!$J$21)</f>
        <v>119.69151089760632</v>
      </c>
      <c r="BA13" s="209">
        <f>AZ13*(1+INPUT!$J$21)</f>
        <v>120.8272388605411</v>
      </c>
      <c r="BB13" s="209">
        <f>BA13*(1+INPUT!$J$21)</f>
        <v>121.97374351094618</v>
      </c>
      <c r="BC13" s="209">
        <f>BB13*(1+INPUT!$J$21)</f>
        <v>123.13112710657749</v>
      </c>
      <c r="BD13" s="209">
        <f>BC13*(1+INPUT!$J$21)</f>
        <v>124.29949287549364</v>
      </c>
      <c r="BE13" s="209">
        <f>BD13*(1+INPUT!$J$21)</f>
        <v>125.47894502526287</v>
      </c>
      <c r="BF13" s="209">
        <f>BE13*(1+INPUT!$J$21)</f>
        <v>126.66958875225752</v>
      </c>
      <c r="BG13" s="209">
        <f>BF13*(1+INPUT!$J$21)</f>
        <v>127.87153025103649</v>
      </c>
      <c r="BH13" s="209">
        <f>BG13*(1+INPUT!$J$21)</f>
        <v>129.08487672381685</v>
      </c>
      <c r="BI13" s="209">
        <f>BH13*(1+INPUT!$J$21)</f>
        <v>130.30973639003531</v>
      </c>
      <c r="BJ13" s="209">
        <f>BI13*(1+INPUT!$J$21)</f>
        <v>131.54621849600045</v>
      </c>
      <c r="BK13" s="209">
        <f>BJ13*(1+INPUT!$J$21)</f>
        <v>132.79443332463643</v>
      </c>
      <c r="BL13" s="209">
        <f>BK13*(1+INPUT!$J$21)</f>
        <v>134.05449220531921</v>
      </c>
      <c r="BM13" s="209">
        <f>BL13*(1+INPUT!$J$21)</f>
        <v>135.32650752380616</v>
      </c>
      <c r="BN13" s="209">
        <f>BM13*(1+INPUT!$J$21)</f>
        <v>136.61059273225985</v>
      </c>
      <c r="BO13" s="209">
        <f>BN13*(1+INPUT!$J$21)</f>
        <v>137.90686235936693</v>
      </c>
      <c r="BP13" s="209">
        <f>BO13*(1+INPUT!$J$21)</f>
        <v>139.21543202055301</v>
      </c>
      <c r="BQ13" s="209">
        <f>BP13*(1+INPUT!$J$21)</f>
        <v>140.53641842829455</v>
      </c>
      <c r="BR13" s="209">
        <f>BQ13*(1+INPUT!$J$21)</f>
        <v>141.86993940252856</v>
      </c>
      <c r="BS13" s="209">
        <f>BR13*(1+INPUT!$J$21)</f>
        <v>143.21611388116099</v>
      </c>
      <c r="BT13" s="209">
        <f>BS13*(1+INPUT!$J$21)</f>
        <v>144.57506193067499</v>
      </c>
      <c r="BU13" s="209">
        <f>BT13*(1+INPUT!$J$21)</f>
        <v>145.9469047568397</v>
      </c>
      <c r="BV13" s="209">
        <f>BU13*(1+INPUT!$J$21)</f>
        <v>147.33176471552068</v>
      </c>
      <c r="BW13" s="209">
        <f>BV13*(1+INPUT!$J$21)</f>
        <v>148.72976532359297</v>
      </c>
      <c r="BX13" s="209">
        <f>BW13*(1+INPUT!$J$21)</f>
        <v>150.14103126995767</v>
      </c>
      <c r="BY13" s="209">
        <f>BX13*(1+INPUT!$J$21)</f>
        <v>151.56568842666306</v>
      </c>
      <c r="BZ13" s="209">
        <f>BY13*(1+INPUT!$J$21)</f>
        <v>153.00386386013119</v>
      </c>
      <c r="CA13" s="209">
        <f>BZ13*(1+INPUT!$J$21)</f>
        <v>154.45568584249111</v>
      </c>
      <c r="CB13" s="209">
        <f>CA13*(1+INPUT!$J$21)</f>
        <v>155.92128386301951</v>
      </c>
      <c r="CC13" s="209">
        <f>CB13*(1+INPUT!$J$21)</f>
        <v>157.40078863969003</v>
      </c>
      <c r="CD13" s="209">
        <f>CC13*(1+INPUT!$J$21)</f>
        <v>158.89433213083211</v>
      </c>
      <c r="CE13" s="209">
        <f>CD13*(1+INPUT!$J$21)</f>
        <v>160.40204754690043</v>
      </c>
      <c r="CF13" s="209">
        <f>CE13*(1+INPUT!$J$21)</f>
        <v>161.92406936235611</v>
      </c>
      <c r="CG13" s="209">
        <f>CF13*(1+INPUT!$J$21)</f>
        <v>163.46053332766056</v>
      </c>
      <c r="CH13" s="209">
        <f>CG13*(1+INPUT!$J$21)</f>
        <v>165.01157648138323</v>
      </c>
      <c r="CI13" s="209">
        <f>CH13*(1+INPUT!$J$21)</f>
        <v>166.57733716242419</v>
      </c>
      <c r="CJ13" s="209">
        <f>CI13*(1+INPUT!$J$21)</f>
        <v>168.15795502235267</v>
      </c>
      <c r="CK13" s="209">
        <f>CJ13*(1+INPUT!$J$21)</f>
        <v>169.75357103786271</v>
      </c>
      <c r="CL13" s="209">
        <f>CK13*(1+INPUT!$J$21)</f>
        <v>171.36432752334701</v>
      </c>
      <c r="CM13" s="209">
        <f>CL13*(1+INPUT!$J$21)</f>
        <v>172.99036814359013</v>
      </c>
      <c r="CN13" s="209">
        <f>CM13*(1+INPUT!$J$21)</f>
        <v>174.63183792658194</v>
      </c>
      <c r="CO13" s="209">
        <f>CN13*(1+INPUT!$J$21)</f>
        <v>176.28888327645294</v>
      </c>
      <c r="CP13" s="209">
        <f>CO13*(1+INPUT!$J$21)</f>
        <v>177.96165198653208</v>
      </c>
      <c r="CQ13" s="209">
        <f>CP13*(1+INPUT!$J$21)</f>
        <v>179.6502932525286</v>
      </c>
      <c r="CR13" s="209">
        <f>CQ13*(1+INPUT!$J$21)</f>
        <v>181.35495768583897</v>
      </c>
      <c r="CS13" s="209">
        <f>CR13*(1+INPUT!$J$21)</f>
        <v>183.07579732697997</v>
      </c>
      <c r="CT13" s="209">
        <f>CS13*(1+INPUT!$J$21)</f>
        <v>184.81296565914937</v>
      </c>
      <c r="CU13" s="209">
        <f>CT13*(1+INPUT!$J$21)</f>
        <v>186.56661762191524</v>
      </c>
      <c r="CV13" s="209">
        <f>CU13*(1+INPUT!$J$21)</f>
        <v>188.33690962503513</v>
      </c>
      <c r="CW13" s="209">
        <f>CV13*(1+INPUT!$J$21)</f>
        <v>190.12399956240637</v>
      </c>
      <c r="CX13" s="209">
        <f>CW13*(1+INPUT!$J$21)</f>
        <v>191.9280468261488</v>
      </c>
      <c r="CY13" s="209">
        <f>CX13*(1+INPUT!$J$21)</f>
        <v>193.74921232082107</v>
      </c>
      <c r="CZ13" s="209">
        <f>CY13*(1+INPUT!$J$21)</f>
        <v>195.5876584777719</v>
      </c>
      <c r="DA13" s="209">
        <f>CZ13*(1+INPUT!$J$21)</f>
        <v>197.44354926962743</v>
      </c>
      <c r="DB13" s="209">
        <f>DA13*(1+INPUT!$J$21)</f>
        <v>199.31705022491607</v>
      </c>
      <c r="DC13" s="209">
        <f>DB13*(1+INPUT!$J$21)</f>
        <v>201.2083284428322</v>
      </c>
      <c r="DD13" s="209">
        <f>DC13*(1+INPUT!$J$21)</f>
        <v>203.11755260813982</v>
      </c>
      <c r="DE13" s="209">
        <f>DD13*(1+INPUT!$J$21)</f>
        <v>205.04489300621773</v>
      </c>
      <c r="DF13" s="209">
        <f>DE13*(1+INPUT!$J$21)</f>
        <v>206.99052153824746</v>
      </c>
      <c r="DG13" s="209">
        <f>DF13*(1+INPUT!$J$21)</f>
        <v>208.95461173654525</v>
      </c>
      <c r="DH13" s="209">
        <f>DG13*(1+INPUT!$J$21)</f>
        <v>210.93733878003951</v>
      </c>
      <c r="DI13" s="209">
        <f>DH13*(1+INPUT!$J$21)</f>
        <v>212.93887950989529</v>
      </c>
      <c r="DJ13" s="209">
        <f>DI13*(1+INPUT!$J$21)</f>
        <v>214.9594124452868</v>
      </c>
      <c r="DK13" s="209">
        <f>DJ13*(1+INPUT!$J$21)</f>
        <v>216.99911779931975</v>
      </c>
      <c r="DL13" s="209">
        <f>DK13*(1+INPUT!$J$21)</f>
        <v>219.0581774951047</v>
      </c>
      <c r="DM13" s="209">
        <f>DL13*(1+INPUT!$J$21)</f>
        <v>221.1367751819829</v>
      </c>
      <c r="DN13" s="209">
        <f>DM13*(1+INPUT!$J$21)</f>
        <v>223.23509625190619</v>
      </c>
      <c r="DO13" s="209">
        <f>DN13*(1+INPUT!$J$21)</f>
        <v>225.35332785597222</v>
      </c>
      <c r="DP13" s="209">
        <f>DO13*(1+INPUT!$J$21)</f>
        <v>227.49165892111674</v>
      </c>
      <c r="DQ13" s="209">
        <f>DP13*(1+INPUT!$J$21)</f>
        <v>229.650280166964</v>
      </c>
      <c r="DR13" s="209">
        <f>DQ13*(1+INPUT!$J$21)</f>
        <v>231.8293841228373</v>
      </c>
    </row>
    <row r="14" spans="1:198" x14ac:dyDescent="0.3">
      <c r="A14" s="190" t="s">
        <v>165</v>
      </c>
      <c r="B14" s="165" t="s">
        <v>169</v>
      </c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09"/>
      <c r="N14" s="211"/>
      <c r="O14" s="369"/>
      <c r="P14" s="209"/>
      <c r="Q14" s="209"/>
      <c r="R14" s="209"/>
      <c r="S14" s="209"/>
      <c r="T14" s="209"/>
      <c r="U14" s="209"/>
      <c r="V14" s="209"/>
      <c r="W14" s="209"/>
      <c r="X14" s="209"/>
      <c r="Y14" s="209"/>
      <c r="Z14" s="368"/>
      <c r="AA14" s="209"/>
      <c r="AB14" s="209"/>
      <c r="AC14" s="209"/>
      <c r="AD14" s="209"/>
      <c r="AE14" s="209"/>
      <c r="AF14" s="209"/>
      <c r="AG14" s="209"/>
      <c r="AH14" s="209"/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209"/>
      <c r="BF14" s="209"/>
      <c r="BG14" s="209"/>
      <c r="BH14" s="209"/>
      <c r="BI14" s="209"/>
      <c r="BJ14" s="209"/>
      <c r="BK14" s="209"/>
      <c r="BL14" s="209"/>
      <c r="BM14" s="209"/>
      <c r="BN14" s="209"/>
      <c r="BO14" s="209"/>
      <c r="BP14" s="209"/>
      <c r="BQ14" s="209"/>
      <c r="BR14" s="209"/>
      <c r="BS14" s="209"/>
      <c r="BT14" s="209"/>
      <c r="BU14" s="209"/>
      <c r="BV14" s="209"/>
      <c r="BW14" s="209"/>
      <c r="BX14" s="209"/>
      <c r="BY14" s="209"/>
      <c r="BZ14" s="209"/>
      <c r="CA14" s="209"/>
      <c r="CB14" s="209"/>
      <c r="CC14" s="209"/>
      <c r="CD14" s="209"/>
      <c r="CE14" s="209"/>
      <c r="CF14" s="209"/>
      <c r="CG14" s="209"/>
      <c r="CH14" s="209"/>
      <c r="CI14" s="209"/>
      <c r="CJ14" s="209"/>
      <c r="CK14" s="209"/>
      <c r="CL14" s="209"/>
      <c r="CM14" s="209"/>
      <c r="CN14" s="209"/>
      <c r="CO14" s="209"/>
      <c r="CP14" s="209"/>
      <c r="CQ14" s="209"/>
      <c r="CR14" s="209"/>
      <c r="CS14" s="209"/>
      <c r="CT14" s="209"/>
      <c r="CU14" s="209"/>
      <c r="CV14" s="209"/>
      <c r="CW14" s="209"/>
      <c r="CX14" s="209"/>
      <c r="CY14" s="209"/>
      <c r="CZ14" s="209"/>
      <c r="DA14" s="209"/>
      <c r="DB14" s="209"/>
      <c r="DC14" s="209"/>
      <c r="DD14" s="209"/>
      <c r="DE14" s="209"/>
      <c r="DF14" s="209"/>
      <c r="DG14" s="209"/>
      <c r="DH14" s="209"/>
      <c r="DI14" s="209"/>
      <c r="DJ14" s="209"/>
      <c r="DK14" s="209"/>
      <c r="DL14" s="209"/>
      <c r="DM14" s="209"/>
      <c r="DN14" s="209"/>
      <c r="DO14" s="209"/>
      <c r="DP14" s="209"/>
      <c r="DQ14" s="209"/>
      <c r="DR14" s="209"/>
    </row>
    <row r="15" spans="1:198" ht="15" thickBot="1" x14ac:dyDescent="0.35">
      <c r="A15" s="191" t="s">
        <v>190</v>
      </c>
      <c r="B15" s="220" t="s">
        <v>190</v>
      </c>
      <c r="C15" s="209"/>
      <c r="D15" s="210"/>
      <c r="E15" s="210"/>
      <c r="F15" s="210"/>
      <c r="G15" s="210"/>
      <c r="H15" s="210"/>
      <c r="I15" s="210"/>
      <c r="J15" s="210"/>
      <c r="K15" s="210"/>
      <c r="L15" s="210"/>
      <c r="M15" s="210"/>
      <c r="N15" s="364"/>
      <c r="O15" s="371"/>
      <c r="P15" s="372"/>
      <c r="Q15" s="372"/>
      <c r="R15" s="372"/>
      <c r="S15" s="372"/>
      <c r="T15" s="372"/>
      <c r="U15" s="372"/>
      <c r="V15" s="372"/>
      <c r="W15" s="372"/>
      <c r="X15" s="372"/>
      <c r="Y15" s="372"/>
      <c r="Z15" s="381"/>
      <c r="AA15" s="376">
        <f>INPUT!P8</f>
        <v>1532.6731182663316</v>
      </c>
      <c r="AB15" s="209">
        <f>AA15*(1+INPUT!$J$22)</f>
        <v>1551.5731843348649</v>
      </c>
      <c r="AC15" s="209">
        <f>AB15*(1+INPUT!$J$22)</f>
        <v>1570.7063154275954</v>
      </c>
      <c r="AD15" s="209">
        <f>AC15*(1+INPUT!$J$22)</f>
        <v>1590.0753855718044</v>
      </c>
      <c r="AE15" s="209">
        <f>AD15*(1+INPUT!$J$22)</f>
        <v>1609.6833042356677</v>
      </c>
      <c r="AF15" s="209">
        <f>AE15*(1+INPUT!$J$22)</f>
        <v>1629.5330167652919</v>
      </c>
      <c r="AG15" s="209">
        <f>AF15*(1+INPUT!$J$22)</f>
        <v>1649.6275048271416</v>
      </c>
      <c r="AH15" s="209">
        <f>AG15*(1+INPUT!$J$22)</f>
        <v>1669.9697868559213</v>
      </c>
      <c r="AI15" s="209">
        <f>AH15*(1+INPUT!$J$22)</f>
        <v>1690.5629185079811</v>
      </c>
      <c r="AJ15" s="209">
        <f>AI15*(1+INPUT!$J$22)</f>
        <v>1711.4099931203129</v>
      </c>
      <c r="AK15" s="209">
        <f>AJ15*(1+INPUT!$J$22)</f>
        <v>1732.5141421752071</v>
      </c>
      <c r="AL15" s="209">
        <f>AK15*(1+INPUT!$J$22)</f>
        <v>1753.878535770639</v>
      </c>
      <c r="AM15" s="209">
        <f>AL15*(1+INPUT!$J$22)</f>
        <v>1775.5063830964557</v>
      </c>
      <c r="AN15" s="209">
        <f>AM15*(1+INPUT!$J$22)</f>
        <v>1797.4009329164353</v>
      </c>
      <c r="AO15" s="209">
        <f>AN15*(1+INPUT!$J$22)</f>
        <v>1819.5654740562904</v>
      </c>
      <c r="AP15" s="209">
        <f>AO15*(1+INPUT!$J$22)</f>
        <v>1842.0033358976896</v>
      </c>
      <c r="AQ15" s="209">
        <f>AP15*(1+INPUT!$J$22)</f>
        <v>1864.7178888783701</v>
      </c>
      <c r="AR15" s="209">
        <f>AQ15*(1+INPUT!$J$22)</f>
        <v>1887.7125449984189</v>
      </c>
      <c r="AS15" s="209">
        <f>AR15*(1+INPUT!$J$22)</f>
        <v>1910.9907583327965</v>
      </c>
      <c r="AT15" s="209">
        <f>AS15*(1+INPUT!$J$22)</f>
        <v>1934.55602555018</v>
      </c>
      <c r="AU15" s="209">
        <f>AT15*(1+INPUT!$J$22)</f>
        <v>1958.4118864382056</v>
      </c>
      <c r="AV15" s="209">
        <f>AU15*(1+INPUT!$J$22)</f>
        <v>1982.5619244351865</v>
      </c>
      <c r="AW15" s="209">
        <f>AV15*(1+INPUT!$J$22)</f>
        <v>2007.00976716839</v>
      </c>
      <c r="AX15" s="209">
        <f>AW15*(1+INPUT!$J$22)</f>
        <v>2031.7590869989494</v>
      </c>
      <c r="AY15" s="209">
        <f>AX15*(1+INPUT!$J$22)</f>
        <v>2056.8136015734985</v>
      </c>
      <c r="AZ15" s="209">
        <f>AY15*(1+INPUT!$J$22)</f>
        <v>2082.1770743826055</v>
      </c>
      <c r="BA15" s="209">
        <f>AZ15*(1+INPUT!$J$22)</f>
        <v>2107.8533153260955</v>
      </c>
      <c r="BB15" s="209">
        <f>BA15*(1+INPUT!$J$22)</f>
        <v>2133.8461812853443</v>
      </c>
      <c r="BC15" s="209">
        <f>BB15*(1+INPUT!$J$22)</f>
        <v>2160.1595767026265</v>
      </c>
      <c r="BD15" s="209">
        <f>BC15*(1+INPUT!$J$22)</f>
        <v>2186.7974541676112</v>
      </c>
      <c r="BE15" s="209">
        <f>BD15*(1+INPUT!$J$22)</f>
        <v>2213.7638150110893</v>
      </c>
      <c r="BF15" s="209">
        <f>BE15*(1+INPUT!$J$22)</f>
        <v>2241.0627099060198</v>
      </c>
      <c r="BG15" s="209">
        <f>BF15*(1+INPUT!$J$22)</f>
        <v>2268.6982394759916</v>
      </c>
      <c r="BH15" s="209">
        <f>BG15*(1+INPUT!$J$22)</f>
        <v>2296.6745549111861</v>
      </c>
      <c r="BI15" s="209">
        <f>BH15*(1+INPUT!$J$22)</f>
        <v>2324.9958585919348</v>
      </c>
      <c r="BJ15" s="209">
        <f>BI15*(1+INPUT!$J$22)</f>
        <v>2353.6664047199697</v>
      </c>
      <c r="BK15" s="209">
        <f>BJ15*(1+INPUT!$J$22)</f>
        <v>2382.6904999574544</v>
      </c>
      <c r="BL15" s="209">
        <f>BK15*(1+INPUT!$J$22)</f>
        <v>2412.0725040738976</v>
      </c>
      <c r="BM15" s="209">
        <f>BL15*(1+INPUT!$J$22)</f>
        <v>2441.8168306010416</v>
      </c>
      <c r="BN15" s="209">
        <f>BM15*(1+INPUT!$J$22)</f>
        <v>2471.9279474958294</v>
      </c>
      <c r="BO15" s="209">
        <f>BN15*(1+INPUT!$J$22)</f>
        <v>2502.4103778115459</v>
      </c>
      <c r="BP15" s="209">
        <f>BO15*(1+INPUT!$J$22)</f>
        <v>2533.2687003772344</v>
      </c>
      <c r="BQ15" s="209">
        <f>BP15*(1+INPUT!$J$22)</f>
        <v>2564.5075504854917</v>
      </c>
      <c r="BR15" s="209">
        <f>BQ15*(1+INPUT!$J$22)</f>
        <v>2596.1316205887465</v>
      </c>
      <c r="BS15" s="209">
        <f>BR15*(1+INPUT!$J$22)</f>
        <v>2628.1456610041209</v>
      </c>
      <c r="BT15" s="209">
        <f>BS15*(1+INPUT!$J$22)</f>
        <v>2660.5544806269859</v>
      </c>
      <c r="BU15" s="209">
        <f>BT15*(1+INPUT!$J$22)</f>
        <v>2693.3629476533156</v>
      </c>
      <c r="BV15" s="209">
        <f>BU15*(1+INPUT!$J$22)</f>
        <v>2726.5759903109488</v>
      </c>
      <c r="BW15" s="209">
        <f>BV15*(1+INPUT!$J$22)</f>
        <v>2760.1985975998691</v>
      </c>
      <c r="BX15" s="209">
        <f>BW15*(1+INPUT!$J$22)</f>
        <v>2794.235820041612</v>
      </c>
      <c r="BY15" s="209">
        <f>BX15*(1+INPUT!$J$22)</f>
        <v>2828.6927704379145</v>
      </c>
      <c r="BZ15" s="209">
        <f>BY15*(1+INPUT!$J$22)</f>
        <v>2863.5746246387198</v>
      </c>
      <c r="CA15" s="209">
        <f>BZ15*(1+INPUT!$J$22)</f>
        <v>2898.8866223196519</v>
      </c>
      <c r="CB15" s="209">
        <f>CA15*(1+INPUT!$J$22)</f>
        <v>2934.6340677690791</v>
      </c>
      <c r="CC15" s="209">
        <f>CB15*(1+INPUT!$J$22)</f>
        <v>2970.8223306848813</v>
      </c>
      <c r="CD15" s="209">
        <f>CC15*(1+INPUT!$J$22)</f>
        <v>3007.4568469810442</v>
      </c>
      <c r="CE15" s="209">
        <f>CD15*(1+INPUT!$J$22)</f>
        <v>3044.5431196041982</v>
      </c>
      <c r="CF15" s="209">
        <f>CE15*(1+INPUT!$J$22)</f>
        <v>3082.0867193602285</v>
      </c>
      <c r="CG15" s="209">
        <f>CF15*(1+INPUT!$J$22)</f>
        <v>3120.0932857510766</v>
      </c>
      <c r="CH15" s="209">
        <f>CG15*(1+INPUT!$J$22)</f>
        <v>3158.5685278218621</v>
      </c>
      <c r="CI15" s="209">
        <f>CH15*(1+INPUT!$J$22)</f>
        <v>3197.5182250184498</v>
      </c>
      <c r="CJ15" s="209">
        <f>CI15*(1+INPUT!$J$22)</f>
        <v>3236.9482280555926</v>
      </c>
      <c r="CK15" s="209">
        <f>CJ15*(1+INPUT!$J$22)</f>
        <v>3276.8644597957791</v>
      </c>
      <c r="CL15" s="209">
        <f>CK15*(1+INPUT!$J$22)</f>
        <v>3317.2729161389193</v>
      </c>
      <c r="CM15" s="209">
        <f>CL15*(1+INPUT!$J$22)</f>
        <v>3358.1796669230007</v>
      </c>
      <c r="CN15" s="209">
        <f>CM15*(1+INPUT!$J$22)</f>
        <v>3399.5908568358527</v>
      </c>
      <c r="CO15" s="209">
        <f>CN15*(1+INPUT!$J$22)</f>
        <v>3441.512706338151</v>
      </c>
      <c r="CP15" s="209">
        <f>CO15*(1+INPUT!$J$22)</f>
        <v>3483.9515125978073</v>
      </c>
      <c r="CQ15" s="209">
        <f>CP15*(1+INPUT!$J$22)</f>
        <v>3526.9136504358789</v>
      </c>
      <c r="CR15" s="209">
        <f>CQ15*(1+INPUT!$J$22)</f>
        <v>3570.4055732841448</v>
      </c>
      <c r="CS15" s="209">
        <f>CR15*(1+INPUT!$J$22)</f>
        <v>3614.4338141544881</v>
      </c>
      <c r="CT15" s="209">
        <f>CS15*(1+INPUT!$J$22)</f>
        <v>3659.0049866202339</v>
      </c>
      <c r="CU15" s="209">
        <f>CT15*(1+INPUT!$J$22)</f>
        <v>3704.1257858095878</v>
      </c>
      <c r="CV15" s="209">
        <f>CU15*(1+INPUT!$J$22)</f>
        <v>3749.8029894113242</v>
      </c>
      <c r="CW15" s="209">
        <f>CV15*(1+INPUT!$J$22)</f>
        <v>3796.0434586928782</v>
      </c>
      <c r="CX15" s="209">
        <f>CW15*(1+INPUT!$J$22)</f>
        <v>3842.8541395309903</v>
      </c>
      <c r="CY15" s="209">
        <f>CX15*(1+INPUT!$J$22)</f>
        <v>3890.2420634550608</v>
      </c>
      <c r="CZ15" s="209">
        <f>CY15*(1+INPUT!$J$22)</f>
        <v>3938.2143487033704</v>
      </c>
      <c r="DA15" s="209">
        <f>CZ15*(1+INPUT!$J$22)</f>
        <v>3986.7782012923253</v>
      </c>
      <c r="DB15" s="209">
        <f>DA15*(1+INPUT!$J$22)</f>
        <v>4035.9409160988885</v>
      </c>
      <c r="DC15" s="209">
        <f>DB15*(1+INPUT!$J$22)</f>
        <v>4085.709877956358</v>
      </c>
      <c r="DD15" s="209">
        <f>DC15*(1+INPUT!$J$22)</f>
        <v>4136.092562763658</v>
      </c>
      <c r="DE15" s="209">
        <f>DD15*(1+INPUT!$J$22)</f>
        <v>4187.0965386083099</v>
      </c>
      <c r="DF15" s="209">
        <f>DE15*(1+INPUT!$J$22)</f>
        <v>4238.7294669032481</v>
      </c>
      <c r="DG15" s="209">
        <f>DF15*(1+INPUT!$J$22)</f>
        <v>4290.9991035376588</v>
      </c>
      <c r="DH15" s="209">
        <f>DG15*(1+INPUT!$J$22)</f>
        <v>4343.9133000420088</v>
      </c>
      <c r="DI15" s="209">
        <f>DH15*(1+INPUT!$J$22)</f>
        <v>4397.480004767438</v>
      </c>
      <c r="DJ15" s="209">
        <f>DI15*(1+INPUT!$J$22)</f>
        <v>4451.7072640796987</v>
      </c>
      <c r="DK15" s="209">
        <f>DJ15*(1+INPUT!$J$22)</f>
        <v>4506.6032235678167</v>
      </c>
      <c r="DL15" s="209">
        <f>DK15*(1+INPUT!$J$22)</f>
        <v>4562.1761292676583</v>
      </c>
      <c r="DM15" s="209">
        <f>DL15*(1+INPUT!$J$22)</f>
        <v>4618.4343289005828</v>
      </c>
      <c r="DN15" s="209">
        <f>DM15*(1+INPUT!$J$22)</f>
        <v>4675.3862731273721</v>
      </c>
      <c r="DO15" s="209">
        <f>DN15*(1+INPUT!$J$22)</f>
        <v>4733.0405168176212</v>
      </c>
      <c r="DP15" s="209">
        <f>DO15*(1+INPUT!$J$22)</f>
        <v>4791.4057203347838</v>
      </c>
      <c r="DQ15" s="209">
        <f>DP15*(1+INPUT!$J$22)</f>
        <v>4850.4906508370623</v>
      </c>
      <c r="DR15" s="209">
        <f>DQ15*(1+INPUT!$J$22)</f>
        <v>4910.3041835943413</v>
      </c>
    </row>
    <row r="16" spans="1:198" ht="15" thickBot="1" x14ac:dyDescent="0.35">
      <c r="A16" s="164"/>
    </row>
    <row r="17" spans="1:122" x14ac:dyDescent="0.3">
      <c r="A17" s="436" t="s">
        <v>191</v>
      </c>
      <c r="B17" s="16" t="s">
        <v>193</v>
      </c>
      <c r="C17" s="306">
        <f>C5*INPUT!$D$18+'Ricavi '!C6*INPUT!$D$19</f>
        <v>19710.349999999999</v>
      </c>
      <c r="D17" s="306">
        <f>D5*INPUT!$D$18+'Ricavi '!D6*INPUT!$D$19</f>
        <v>32709.55</v>
      </c>
      <c r="E17" s="306">
        <f>E5*INPUT!$D$18+'Ricavi '!E6*INPUT!$D$19</f>
        <v>37749.199999999997</v>
      </c>
      <c r="F17" s="306">
        <f>F5*INPUT!$D$18+'Ricavi '!F6*INPUT!$D$19</f>
        <v>51135.8</v>
      </c>
      <c r="G17" s="306">
        <f>G5*INPUT!$D$18+'Ricavi '!G6*INPUT!$D$19</f>
        <v>50764</v>
      </c>
      <c r="H17" s="307">
        <f>H5*INPUT!$D$18+'Ricavi '!H6*INPUT!$D$19</f>
        <v>52589.599999999999</v>
      </c>
      <c r="I17" s="308">
        <f>I5*INPUT!$D$18+'Ricavi '!I6*INPUT!$D$19</f>
        <v>51902.7</v>
      </c>
      <c r="J17" s="308">
        <f>J5*INPUT!$D$18+'Ricavi '!J6*INPUT!$D$19</f>
        <v>16086.6</v>
      </c>
      <c r="K17" s="308">
        <f>K5*INPUT!$D$18+'Ricavi '!K6*INPUT!$D$19</f>
        <v>68668.399999999994</v>
      </c>
      <c r="L17" s="308">
        <f>L5*INPUT!$D$18+'Ricavi '!L6*INPUT!$D$19</f>
        <v>72792.5</v>
      </c>
      <c r="M17" s="308">
        <f>M5*INPUT!$D$18+'Ricavi '!M6*INPUT!$D$19</f>
        <v>72792.5</v>
      </c>
      <c r="N17" s="308">
        <f>N5*INPUT!$D$18+'Ricavi '!N6*INPUT!$D$19</f>
        <v>72792.5</v>
      </c>
      <c r="O17" s="308">
        <f>O5*INPUT!$D$18+'Ricavi '!O6*INPUT!$D$19</f>
        <v>73690.136321076687</v>
      </c>
      <c r="P17" s="308">
        <f>O18+O17</f>
        <v>85615.856321076688</v>
      </c>
      <c r="Q17" s="308">
        <f>Q5*INPUT!$D$18+'Ricavi '!Q6*INPUT!$D$19</f>
        <v>75518.752906138296</v>
      </c>
      <c r="R17" s="308">
        <f>R5*INPUT!$D$18+'Ricavi '!R6*INPUT!$D$19</f>
        <v>76450.007850410926</v>
      </c>
      <c r="S17" s="308">
        <f>S5*INPUT!$D$18+'Ricavi '!S6*INPUT!$D$19</f>
        <v>77392.746508832148</v>
      </c>
      <c r="T17" s="308">
        <f>T5*INPUT!$D$18+'Ricavi '!T6*INPUT!$D$19</f>
        <v>78347.110492129999</v>
      </c>
      <c r="U17" s="308">
        <f>U5*INPUT!$D$18+'Ricavi '!U6*INPUT!$D$19</f>
        <v>79313.243157296645</v>
      </c>
      <c r="V17" s="308">
        <f>V5*INPUT!$D$18+'Ricavi '!V6*INPUT!$D$19</f>
        <v>80291.289629122417</v>
      </c>
      <c r="W17" s="308">
        <f>W5*INPUT!$D$18+'Ricavi '!W6*INPUT!$D$19</f>
        <v>81281.396821995149</v>
      </c>
      <c r="X17" s="308">
        <f>X5*INPUT!$D$18+'Ricavi '!X6*INPUT!$D$19</f>
        <v>82283.713461968611</v>
      </c>
      <c r="Y17" s="308">
        <f>Y5*INPUT!$D$18+'Ricavi '!Y6*INPUT!$D$19</f>
        <v>83298.390109102998</v>
      </c>
      <c r="Z17" s="308">
        <f>Z5*INPUT!$D$18+'Ricavi '!Z6*INPUT!$D$19</f>
        <v>84325.57918008072</v>
      </c>
      <c r="AA17" s="308">
        <f>AA5*INPUT!$D$18+'Ricavi '!AA6*INPUT!$D$19</f>
        <v>85365.434971101349</v>
      </c>
      <c r="AB17" s="308">
        <f>AB5*INPUT!$D$18+'Ricavi '!AB6*INPUT!$D$19</f>
        <v>86418.113681058705</v>
      </c>
      <c r="AC17" s="308">
        <f>AC5*INPUT!$D$18+'Ricavi '!AC6*INPUT!$D$19</f>
        <v>87483.773435003823</v>
      </c>
      <c r="AD17" s="308">
        <f>AD5*INPUT!$D$18+'Ricavi '!AD6*INPUT!$D$19</f>
        <v>88562.574307897361</v>
      </c>
      <c r="AE17" s="308">
        <f>AE5*INPUT!$D$18+'Ricavi '!AE6*INPUT!$D$19</f>
        <v>89654.678348654619</v>
      </c>
      <c r="AF17" s="308">
        <f>AF5*INPUT!$D$18+'Ricavi '!AF6*INPUT!$D$19</f>
        <v>90760.249604487282</v>
      </c>
      <c r="AG17" s="308">
        <f>AG5*INPUT!$D$18+'Ricavi '!AG6*INPUT!$D$19</f>
        <v>91879.454145545416</v>
      </c>
      <c r="AH17" s="308">
        <f>AH5*INPUT!$D$18+'Ricavi '!AH6*INPUT!$D$19</f>
        <v>93012.460089863045</v>
      </c>
      <c r="AI17" s="308">
        <f>AI5*INPUT!$D$18+'Ricavi '!AI6*INPUT!$D$19</f>
        <v>94159.437628611631</v>
      </c>
      <c r="AJ17" s="308">
        <f>AJ5*INPUT!$D$18+'Ricavi '!AJ6*INPUT!$D$19</f>
        <v>95320.559051664764</v>
      </c>
      <c r="AK17" s="308">
        <f>AK5*INPUT!$D$18+'Ricavi '!AK6*INPUT!$D$19</f>
        <v>96495.998773478277</v>
      </c>
      <c r="AL17" s="308">
        <f>AL5*INPUT!$D$18+'Ricavi '!AL6*INPUT!$D$19</f>
        <v>97685.933359289251</v>
      </c>
      <c r="AM17" s="308">
        <f>AM5*INPUT!$D$18+'Ricavi '!AM6*INPUT!$D$19</f>
        <v>98890.54155163838</v>
      </c>
      <c r="AN17" s="308">
        <f>AN5*INPUT!$D$18+'Ricavi '!AN6*INPUT!$D$19</f>
        <v>100110.00429721922</v>
      </c>
      <c r="AO17" s="308">
        <f>AO5*INPUT!$D$18+'Ricavi '!AO6*INPUT!$D$19</f>
        <v>101344.50477405856</v>
      </c>
      <c r="AP17" s="308">
        <f>AP5*INPUT!$D$18+'Ricavi '!AP6*INPUT!$D$19</f>
        <v>102594.22841903192</v>
      </c>
      <c r="AQ17" s="308">
        <f>AQ5*INPUT!$D$18+'Ricavi '!AQ6*INPUT!$D$19</f>
        <v>103859.36295571855</v>
      </c>
      <c r="AR17" s="308">
        <f>AR5*INPUT!$D$18+'Ricavi '!AR6*INPUT!$D$19</f>
        <v>105140.09842259961</v>
      </c>
      <c r="AS17" s="308">
        <f>AS5*INPUT!$D$18+'Ricavi '!AS6*INPUT!$D$19</f>
        <v>106436.62720160434</v>
      </c>
      <c r="AT17" s="308">
        <f>AT5*INPUT!$D$18+'Ricavi '!AT6*INPUT!$D$19</f>
        <v>107749.14404700817</v>
      </c>
      <c r="AU17" s="308">
        <f>AU5*INPUT!$D$18+'Ricavi '!AU6*INPUT!$D$19</f>
        <v>109077.8461146871</v>
      </c>
      <c r="AV17" s="308">
        <f>AV5*INPUT!$D$18+'Ricavi '!AV6*INPUT!$D$19</f>
        <v>110422.93299173289</v>
      </c>
      <c r="AW17" s="308">
        <f>AW5*INPUT!$D$18+'Ricavi '!AW6*INPUT!$D$19</f>
        <v>111784.60672643353</v>
      </c>
      <c r="AX17" s="308">
        <f>AX5*INPUT!$D$18+'Ricavi '!AX6*INPUT!$D$19</f>
        <v>113163.07185862324</v>
      </c>
      <c r="AY17" s="308">
        <f>AY5*INPUT!$D$18+'Ricavi '!AY6*INPUT!$D$19</f>
        <v>114558.53545040688</v>
      </c>
      <c r="AZ17" s="308">
        <f>AZ5*INPUT!$D$18+'Ricavi '!AZ6*INPUT!$D$19</f>
        <v>115971.20711726315</v>
      </c>
      <c r="BA17" s="308">
        <f>BA5*INPUT!$D$18+'Ricavi '!BA6*INPUT!$D$19</f>
        <v>117401.2990595314</v>
      </c>
      <c r="BB17" s="308">
        <f>BB5*INPUT!$D$18+'Ricavi '!BB6*INPUT!$D$19</f>
        <v>118849.02609428664</v>
      </c>
      <c r="BC17" s="308">
        <f>BC5*INPUT!$D$18+'Ricavi '!BC6*INPUT!$D$19</f>
        <v>120314.60568760769</v>
      </c>
      <c r="BD17" s="308">
        <f>BD5*INPUT!$D$18+'Ricavi '!BD6*INPUT!$D$19</f>
        <v>121798.25798724318</v>
      </c>
      <c r="BE17" s="308">
        <f>BE5*INPUT!$D$18+'Ricavi '!BE6*INPUT!$D$19</f>
        <v>123300.20585568041</v>
      </c>
      <c r="BF17" s="308">
        <f>BF5*INPUT!$D$18+'Ricavi '!BF6*INPUT!$D$19</f>
        <v>124820.67490362204</v>
      </c>
      <c r="BG17" s="308">
        <f>BG5*INPUT!$D$18+'Ricavi '!BG6*INPUT!$D$19</f>
        <v>126359.89352387545</v>
      </c>
      <c r="BH17" s="308">
        <f>BH5*INPUT!$D$18+'Ricavi '!BH6*INPUT!$D$19</f>
        <v>127918.09292566017</v>
      </c>
      <c r="BI17" s="308">
        <f>BI5*INPUT!$D$18+'Ricavi '!BI6*INPUT!$D$19</f>
        <v>129495.50716933823</v>
      </c>
      <c r="BJ17" s="308">
        <f>BJ5*INPUT!$D$18+'Ricavi '!BJ6*INPUT!$D$19</f>
        <v>131092.37320157292</v>
      </c>
      <c r="BK17" s="308">
        <f>BK5*INPUT!$D$18+'Ricavi '!BK6*INPUT!$D$19</f>
        <v>132708.93089092101</v>
      </c>
      <c r="BL17" s="308">
        <f>BL5*INPUT!$D$18+'Ricavi '!BL6*INPUT!$D$19</f>
        <v>134345.42306386391</v>
      </c>
      <c r="BM17" s="308">
        <f>BM5*INPUT!$D$18+'Ricavi '!BM6*INPUT!$D$19</f>
        <v>136002.09554128314</v>
      </c>
      <c r="BN17" s="308">
        <f>BN5*INPUT!$D$18+'Ricavi '!BN6*INPUT!$D$19</f>
        <v>137679.19717538549</v>
      </c>
      <c r="BO17" s="308">
        <f>BO5*INPUT!$D$18+'Ricavi '!BO6*INPUT!$D$19</f>
        <v>139376.97988708387</v>
      </c>
      <c r="BP17" s="308">
        <f>BP5*INPUT!$D$18+'Ricavi '!BP6*INPUT!$D$19</f>
        <v>141095.69870383863</v>
      </c>
      <c r="BQ17" s="308">
        <f>BQ5*INPUT!$D$18+'Ricavi '!BQ6*INPUT!$D$19</f>
        <v>142835.61179796589</v>
      </c>
      <c r="BR17" s="308">
        <f>BR5*INPUT!$D$18+'Ricavi '!BR6*INPUT!$D$19</f>
        <v>144596.98052541807</v>
      </c>
      <c r="BS17" s="308">
        <f>BS5*INPUT!$D$18+'Ricavi '!BS6*INPUT!$D$19</f>
        <v>146380.06946504282</v>
      </c>
      <c r="BT17" s="308">
        <f>BT5*INPUT!$D$18+'Ricavi '!BT6*INPUT!$D$19</f>
        <v>148185.14645832576</v>
      </c>
      <c r="BU17" s="308">
        <f>BU5*INPUT!$D$18+'Ricavi '!BU6*INPUT!$D$19</f>
        <v>150012.48264962379</v>
      </c>
      <c r="BV17" s="308">
        <f>BV5*INPUT!$D$18+'Ricavi '!BV6*INPUT!$D$19</f>
        <v>151862.35252689393</v>
      </c>
      <c r="BW17" s="308">
        <f>BW5*INPUT!$D$18+'Ricavi '!BW6*INPUT!$D$19</f>
        <v>151862.35252689393</v>
      </c>
      <c r="BX17" s="308">
        <f>BX5*INPUT!$D$18+'Ricavi '!BX6*INPUT!$D$19</f>
        <v>151862.35252689393</v>
      </c>
      <c r="BY17" s="308">
        <f>BY5*INPUT!$D$18+'Ricavi '!BY6*INPUT!$D$19</f>
        <v>151862.35252689393</v>
      </c>
      <c r="BZ17" s="308">
        <f>BZ5*INPUT!$D$18+'Ricavi '!BZ6*INPUT!$D$19</f>
        <v>151862.35252689393</v>
      </c>
      <c r="CA17" s="308">
        <f>CA5*INPUT!$D$18+'Ricavi '!CA6*INPUT!$D$19</f>
        <v>151862.35252689393</v>
      </c>
      <c r="CB17" s="308">
        <f>CB5*INPUT!$D$18+'Ricavi '!CB6*INPUT!$D$19</f>
        <v>151862.35252689393</v>
      </c>
      <c r="CC17" s="308">
        <f>CC5*INPUT!$D$18+'Ricavi '!CC6*INPUT!$D$19</f>
        <v>151862.35252689393</v>
      </c>
      <c r="CD17" s="308">
        <f>CD5*INPUT!$D$18+'Ricavi '!CD6*INPUT!$D$19</f>
        <v>151862.35252689393</v>
      </c>
      <c r="CE17" s="308">
        <f>CE5*INPUT!$D$18+'Ricavi '!CE6*INPUT!$D$19</f>
        <v>151862.35252689393</v>
      </c>
      <c r="CF17" s="308">
        <f>CF5*INPUT!$D$18+'Ricavi '!CF6*INPUT!$D$19</f>
        <v>151862.35252689393</v>
      </c>
      <c r="CG17" s="308">
        <f>CG5*INPUT!$D$18+'Ricavi '!CG6*INPUT!$D$19</f>
        <v>151862.35252689393</v>
      </c>
      <c r="CH17" s="308">
        <f>CH5*INPUT!$D$18+'Ricavi '!CH6*INPUT!$D$19</f>
        <v>151862.35252689393</v>
      </c>
      <c r="CI17" s="308">
        <f>CI5*INPUT!$D$18+'Ricavi '!CI6*INPUT!$D$19</f>
        <v>151862.35252689393</v>
      </c>
      <c r="CJ17" s="308">
        <f>CJ5*INPUT!$D$18+'Ricavi '!CJ6*INPUT!$D$19</f>
        <v>151862.35252689393</v>
      </c>
      <c r="CK17" s="308">
        <f>CK5*INPUT!$D$18+'Ricavi '!CK6*INPUT!$D$19</f>
        <v>151862.35252689393</v>
      </c>
      <c r="CL17" s="308">
        <f>CL5*INPUT!$D$18+'Ricavi '!CL6*INPUT!$D$19</f>
        <v>151862.35252689393</v>
      </c>
      <c r="CM17" s="308">
        <f>CM5*INPUT!$D$18+'Ricavi '!CM6*INPUT!$D$19</f>
        <v>151862.35252689393</v>
      </c>
      <c r="CN17" s="308">
        <f>CN5*INPUT!$D$18+'Ricavi '!CN6*INPUT!$D$19</f>
        <v>151862.35252689393</v>
      </c>
      <c r="CO17" s="308">
        <f>CO5*INPUT!$D$18+'Ricavi '!CO6*INPUT!$D$19</f>
        <v>151862.35252689393</v>
      </c>
      <c r="CP17" s="308">
        <f>CP5*INPUT!$D$18+'Ricavi '!CP6*INPUT!$D$19</f>
        <v>151862.35252689393</v>
      </c>
      <c r="CQ17" s="308">
        <f>CQ5*INPUT!$D$18+'Ricavi '!CQ6*INPUT!$D$19</f>
        <v>151862.35252689393</v>
      </c>
      <c r="CR17" s="308">
        <f>CR5*INPUT!$D$18+'Ricavi '!CR6*INPUT!$D$19</f>
        <v>151862.35252689393</v>
      </c>
      <c r="CS17" s="308">
        <f>CS5*INPUT!$D$18+'Ricavi '!CS6*INPUT!$D$19</f>
        <v>151862.35252689393</v>
      </c>
      <c r="CT17" s="308">
        <f>CT5*INPUT!$D$18+'Ricavi '!CT6*INPUT!$D$19</f>
        <v>151862.35252689393</v>
      </c>
      <c r="CU17" s="308">
        <f>CU5*INPUT!$D$18+'Ricavi '!CU6*INPUT!$D$19</f>
        <v>151862.35252689393</v>
      </c>
      <c r="CV17" s="308">
        <f>CV5*INPUT!$D$18+'Ricavi '!CV6*INPUT!$D$19</f>
        <v>151862.35252689393</v>
      </c>
      <c r="CW17" s="308">
        <f>CW5*INPUT!$D$18+'Ricavi '!CW6*INPUT!$D$19</f>
        <v>151862.35252689393</v>
      </c>
      <c r="CX17" s="308">
        <f>CX5*INPUT!$D$18+'Ricavi '!CX6*INPUT!$D$19</f>
        <v>151862.35252689393</v>
      </c>
      <c r="CY17" s="308">
        <f>CY5*INPUT!$D$18+'Ricavi '!CY6*INPUT!$D$19</f>
        <v>151862.35252689393</v>
      </c>
      <c r="CZ17" s="308">
        <f>CZ5*INPUT!$D$18+'Ricavi '!CZ6*INPUT!$D$19</f>
        <v>151862.35252689393</v>
      </c>
      <c r="DA17" s="308">
        <f>DA5*INPUT!$D$18+'Ricavi '!DA6*INPUT!$D$19</f>
        <v>151862.35252689393</v>
      </c>
      <c r="DB17" s="308">
        <f>DB5*INPUT!$D$18+'Ricavi '!DB6*INPUT!$D$19</f>
        <v>151862.35252689393</v>
      </c>
      <c r="DC17" s="308">
        <f>DC5*INPUT!$D$18+'Ricavi '!DC6*INPUT!$D$19</f>
        <v>151862.35252689393</v>
      </c>
      <c r="DD17" s="308">
        <f>DD5*INPUT!$D$18+'Ricavi '!DD6*INPUT!$D$19</f>
        <v>151862.35252689393</v>
      </c>
      <c r="DE17" s="308">
        <f>DE5*INPUT!$D$18+'Ricavi '!DE6*INPUT!$D$19</f>
        <v>151862.35252689393</v>
      </c>
      <c r="DF17" s="308">
        <f>DF5*INPUT!$D$18+'Ricavi '!DF6*INPUT!$D$19</f>
        <v>151862.35252689393</v>
      </c>
      <c r="DG17" s="308">
        <f>DG5*INPUT!$D$18+'Ricavi '!DG6*INPUT!$D$19</f>
        <v>151862.35252689393</v>
      </c>
      <c r="DH17" s="308">
        <f>DH5*INPUT!$D$18+'Ricavi '!DH6*INPUT!$D$19</f>
        <v>151862.35252689393</v>
      </c>
      <c r="DI17" s="308">
        <f>DI5*INPUT!$D$18+'Ricavi '!DI6*INPUT!$D$19</f>
        <v>151862.35252689393</v>
      </c>
      <c r="DJ17" s="308">
        <f>DJ5*INPUT!$D$18+'Ricavi '!DJ6*INPUT!$D$19</f>
        <v>151862.35252689393</v>
      </c>
      <c r="DK17" s="308">
        <f>DK5*INPUT!$D$18+'Ricavi '!DK6*INPUT!$D$19</f>
        <v>151862.35252689393</v>
      </c>
      <c r="DL17" s="308">
        <f>DL5*INPUT!$D$18+'Ricavi '!DL6*INPUT!$D$19</f>
        <v>151862.35252689393</v>
      </c>
      <c r="DM17" s="308">
        <f>DM5*INPUT!$D$18+'Ricavi '!DM6*INPUT!$D$19</f>
        <v>151862.35252689393</v>
      </c>
      <c r="DN17" s="308">
        <f>DN5*INPUT!$D$18+'Ricavi '!DN6*INPUT!$D$19</f>
        <v>151862.35252689393</v>
      </c>
      <c r="DO17" s="308">
        <f>DO5*INPUT!$D$18+'Ricavi '!DO6*INPUT!$D$19</f>
        <v>151862.35252689393</v>
      </c>
      <c r="DP17" s="308">
        <f>DP5*INPUT!$D$18+'Ricavi '!DP6*INPUT!$D$19</f>
        <v>151862.35252689393</v>
      </c>
      <c r="DQ17" s="308">
        <f>DQ5*INPUT!$D$18+'Ricavi '!DQ6*INPUT!$D$19</f>
        <v>151862.35252689393</v>
      </c>
      <c r="DR17" s="308">
        <f>DR5*INPUT!$D$18+'Ricavi '!DR6*INPUT!$D$19</f>
        <v>151862.35252689393</v>
      </c>
    </row>
    <row r="18" spans="1:122" x14ac:dyDescent="0.3">
      <c r="A18" s="437"/>
      <c r="B18" s="14" t="s">
        <v>192</v>
      </c>
      <c r="C18" s="306">
        <f>C7*INPUT!$D$20</f>
        <v>6565.74</v>
      </c>
      <c r="D18" s="306">
        <f>D7*INPUT!$D$20</f>
        <v>12048.18</v>
      </c>
      <c r="E18" s="306">
        <f>E7*INPUT!$D$20</f>
        <v>12067.02</v>
      </c>
      <c r="F18" s="306">
        <f>F7*INPUT!$D$20</f>
        <v>11087.34</v>
      </c>
      <c r="G18" s="306">
        <f>G7*INPUT!$D$20</f>
        <v>9561.2999999999993</v>
      </c>
      <c r="H18" s="307">
        <f>H7*INPUT!$D$20</f>
        <v>11746.74</v>
      </c>
      <c r="I18" s="308">
        <f>I7*INPUT!$D$20</f>
        <v>13122.06</v>
      </c>
      <c r="J18" s="308">
        <f>J7*INPUT!$D$20</f>
        <v>3297</v>
      </c>
      <c r="K18" s="308">
        <f>K7*INPUT!$D$20</f>
        <v>27826.68</v>
      </c>
      <c r="L18" s="308">
        <f>L7*INPUT!$D$20</f>
        <v>11925.72</v>
      </c>
      <c r="M18" s="308">
        <f>M7*INPUT!$D$20</f>
        <v>11925.72</v>
      </c>
      <c r="N18" s="308">
        <f>N7*INPUT!$D$20</f>
        <v>11925.72</v>
      </c>
      <c r="O18" s="308">
        <f>O7*INPUT!$D$20</f>
        <v>11925.72</v>
      </c>
      <c r="P18" s="308">
        <f>P7*INPUT!$D$20</f>
        <v>11925.72</v>
      </c>
      <c r="Q18" s="308">
        <f>Q7*INPUT!$D$20</f>
        <v>11925.72</v>
      </c>
      <c r="R18" s="308">
        <f>R7*INPUT!$D$20</f>
        <v>11925.72</v>
      </c>
      <c r="S18" s="308">
        <f>S7*INPUT!$D$20</f>
        <v>11925.72</v>
      </c>
      <c r="T18" s="308">
        <f>T7*INPUT!$D$20</f>
        <v>11925.72</v>
      </c>
      <c r="U18" s="308">
        <f>U7*INPUT!$D$20</f>
        <v>11925.72</v>
      </c>
      <c r="V18" s="308">
        <f>V7*INPUT!$D$20</f>
        <v>11925.72</v>
      </c>
      <c r="W18" s="308">
        <f>W7*INPUT!$D$20</f>
        <v>11925.72</v>
      </c>
      <c r="X18" s="308">
        <f>X7*INPUT!$D$20</f>
        <v>11925.72</v>
      </c>
      <c r="Y18" s="308">
        <f>Y7*INPUT!$D$20</f>
        <v>11925.72</v>
      </c>
      <c r="Z18" s="308">
        <f>Z7*INPUT!$D$20</f>
        <v>11925.72</v>
      </c>
      <c r="AA18" s="308">
        <f>AA7*INPUT!$D$20</f>
        <v>11925.72</v>
      </c>
      <c r="AB18" s="308">
        <f>AB7*INPUT!$D$20</f>
        <v>11925.72</v>
      </c>
      <c r="AC18" s="308">
        <f>AC7*INPUT!$D$20</f>
        <v>11925.72</v>
      </c>
      <c r="AD18" s="308">
        <f>AD7*INPUT!$D$20</f>
        <v>11925.72</v>
      </c>
      <c r="AE18" s="308">
        <f>AE7*INPUT!$D$20</f>
        <v>11925.72</v>
      </c>
      <c r="AF18" s="308">
        <f>AF7*INPUT!$D$20</f>
        <v>11925.72</v>
      </c>
      <c r="AG18" s="308">
        <f>AG7*INPUT!$D$20</f>
        <v>11925.72</v>
      </c>
      <c r="AH18" s="308">
        <f>AH7*INPUT!$D$20</f>
        <v>11925.72</v>
      </c>
      <c r="AI18" s="308">
        <f>AI7*INPUT!$D$20</f>
        <v>11925.72</v>
      </c>
      <c r="AJ18" s="308">
        <f>AJ7*INPUT!$D$20</f>
        <v>11925.72</v>
      </c>
      <c r="AK18" s="308">
        <f>AK7*INPUT!$D$20</f>
        <v>11925.72</v>
      </c>
      <c r="AL18" s="308">
        <f>AL7*INPUT!$D$20</f>
        <v>11925.72</v>
      </c>
      <c r="AM18" s="308">
        <f>AM7*INPUT!$D$20</f>
        <v>11925.72</v>
      </c>
      <c r="AN18" s="308">
        <f>AN7*INPUT!$D$20</f>
        <v>11925.72</v>
      </c>
      <c r="AO18" s="308">
        <f>AO7*INPUT!$D$20</f>
        <v>11925.72</v>
      </c>
      <c r="AP18" s="308">
        <f>AP7*INPUT!$D$20</f>
        <v>11925.72</v>
      </c>
      <c r="AQ18" s="308">
        <f>AQ7*INPUT!$D$20</f>
        <v>11925.72</v>
      </c>
      <c r="AR18" s="308">
        <f>AR7*INPUT!$D$20</f>
        <v>11925.72</v>
      </c>
      <c r="AS18" s="308">
        <f>AS7*INPUT!$D$20</f>
        <v>11925.72</v>
      </c>
      <c r="AT18" s="308">
        <f>AT7*INPUT!$D$20</f>
        <v>11925.72</v>
      </c>
      <c r="AU18" s="308">
        <f>AU7*INPUT!$D$20</f>
        <v>11925.72</v>
      </c>
      <c r="AV18" s="308">
        <f>AV7*INPUT!$D$20</f>
        <v>11925.72</v>
      </c>
      <c r="AW18" s="308">
        <f>AW7*INPUT!$D$20</f>
        <v>11925.72</v>
      </c>
      <c r="AX18" s="308">
        <f>AX7*INPUT!$D$20</f>
        <v>11925.72</v>
      </c>
      <c r="AY18" s="308">
        <f>AY7*INPUT!$D$20</f>
        <v>11925.72</v>
      </c>
      <c r="AZ18" s="308">
        <f>AZ7*INPUT!$D$20</f>
        <v>11925.72</v>
      </c>
      <c r="BA18" s="308">
        <f>BA7*INPUT!$D$20</f>
        <v>11925.72</v>
      </c>
      <c r="BB18" s="308">
        <f>BB7*INPUT!$D$20</f>
        <v>11925.72</v>
      </c>
      <c r="BC18" s="308">
        <f>BC7*INPUT!$D$20</f>
        <v>11925.72</v>
      </c>
      <c r="BD18" s="308">
        <f>BD7*INPUT!$D$20</f>
        <v>11925.72</v>
      </c>
      <c r="BE18" s="308">
        <f>BE7*INPUT!$D$20</f>
        <v>11925.72</v>
      </c>
      <c r="BF18" s="308">
        <f>BF7*INPUT!$D$20</f>
        <v>11925.72</v>
      </c>
      <c r="BG18" s="308">
        <f>BG7*INPUT!$D$20</f>
        <v>11925.72</v>
      </c>
      <c r="BH18" s="308">
        <f>BH7*INPUT!$D$20</f>
        <v>11925.72</v>
      </c>
      <c r="BI18" s="308">
        <f>BI7*INPUT!$D$20</f>
        <v>11925.72</v>
      </c>
      <c r="BJ18" s="308">
        <f>BJ7*INPUT!$D$20</f>
        <v>11925.72</v>
      </c>
      <c r="BK18" s="308">
        <f>BK7*INPUT!$D$20</f>
        <v>11925.72</v>
      </c>
      <c r="BL18" s="308">
        <f>BL7*INPUT!$D$20</f>
        <v>11925.72</v>
      </c>
      <c r="BM18" s="308">
        <f>BM7*INPUT!$D$20</f>
        <v>11925.72</v>
      </c>
      <c r="BN18" s="308">
        <f>BN7*INPUT!$D$20</f>
        <v>11925.72</v>
      </c>
      <c r="BO18" s="308">
        <f>BO7*INPUT!$D$20</f>
        <v>11925.72</v>
      </c>
      <c r="BP18" s="308">
        <f>BP7*INPUT!$D$20</f>
        <v>11925.72</v>
      </c>
      <c r="BQ18" s="308">
        <f>BQ7*INPUT!$D$20</f>
        <v>11925.72</v>
      </c>
      <c r="BR18" s="308">
        <f>BR7*INPUT!$D$20</f>
        <v>11925.72</v>
      </c>
      <c r="BS18" s="308">
        <f>BS7*INPUT!$D$20</f>
        <v>11925.72</v>
      </c>
      <c r="BT18" s="308">
        <f>BT7*INPUT!$D$20</f>
        <v>11925.72</v>
      </c>
      <c r="BU18" s="308">
        <f>BU7*INPUT!$D$20</f>
        <v>11925.72</v>
      </c>
      <c r="BV18" s="308">
        <f>BV7*INPUT!$D$20</f>
        <v>11925.72</v>
      </c>
      <c r="BW18" s="308">
        <f>BW7*INPUT!$D$20</f>
        <v>11925.72</v>
      </c>
      <c r="BX18" s="308">
        <f>BX7*INPUT!$D$20</f>
        <v>11925.72</v>
      </c>
      <c r="BY18" s="308">
        <f>BY7*INPUT!$D$20</f>
        <v>11925.72</v>
      </c>
      <c r="BZ18" s="308">
        <f>BZ7*INPUT!$D$20</f>
        <v>11925.72</v>
      </c>
      <c r="CA18" s="308">
        <f>CA7*INPUT!$D$20</f>
        <v>11925.72</v>
      </c>
      <c r="CB18" s="308">
        <f>CB7*INPUT!$D$20</f>
        <v>11925.72</v>
      </c>
      <c r="CC18" s="308">
        <f>CC7*INPUT!$D$20</f>
        <v>11925.72</v>
      </c>
      <c r="CD18" s="308">
        <f>CD7*INPUT!$D$20</f>
        <v>11925.72</v>
      </c>
      <c r="CE18" s="308">
        <f>CE7*INPUT!$D$20</f>
        <v>11925.72</v>
      </c>
      <c r="CF18" s="308">
        <f>CF7*INPUT!$D$20</f>
        <v>11925.72</v>
      </c>
      <c r="CG18" s="308">
        <f>CG7*INPUT!$D$20</f>
        <v>11925.72</v>
      </c>
      <c r="CH18" s="308">
        <f>CH7*INPUT!$D$20</f>
        <v>11925.72</v>
      </c>
      <c r="CI18" s="308">
        <f>CI7*INPUT!$D$20</f>
        <v>11925.72</v>
      </c>
      <c r="CJ18" s="308">
        <f>CJ7*INPUT!$D$20</f>
        <v>11925.72</v>
      </c>
      <c r="CK18" s="308">
        <f>CK7*INPUT!$D$20</f>
        <v>11925.72</v>
      </c>
      <c r="CL18" s="308">
        <f>CL7*INPUT!$D$20</f>
        <v>11925.72</v>
      </c>
      <c r="CM18" s="308">
        <f>CM7*INPUT!$D$20</f>
        <v>11925.72</v>
      </c>
      <c r="CN18" s="308">
        <f>CN7*INPUT!$D$20</f>
        <v>11925.72</v>
      </c>
      <c r="CO18" s="308">
        <f>CO7*INPUT!$D$20</f>
        <v>11925.72</v>
      </c>
      <c r="CP18" s="308">
        <f>CP7*INPUT!$D$20</f>
        <v>11925.72</v>
      </c>
      <c r="CQ18" s="308">
        <f>CQ7*INPUT!$D$20</f>
        <v>11925.72</v>
      </c>
      <c r="CR18" s="308">
        <f>CR7*INPUT!$D$20</f>
        <v>11925.72</v>
      </c>
      <c r="CS18" s="308">
        <f>CS7*INPUT!$D$20</f>
        <v>11925.72</v>
      </c>
      <c r="CT18" s="308">
        <f>CT7*INPUT!$D$20</f>
        <v>11925.72</v>
      </c>
      <c r="CU18" s="308">
        <f>CU7*INPUT!$D$20</f>
        <v>11925.72</v>
      </c>
      <c r="CV18" s="308">
        <f>CV7*INPUT!$D$20</f>
        <v>11925.72</v>
      </c>
      <c r="CW18" s="308">
        <f>CW7*INPUT!$D$20</f>
        <v>11925.72</v>
      </c>
      <c r="CX18" s="308">
        <f>CX7*INPUT!$D$20</f>
        <v>11925.72</v>
      </c>
      <c r="CY18" s="308">
        <f>CY7*INPUT!$D$20</f>
        <v>11925.72</v>
      </c>
      <c r="CZ18" s="308">
        <f>CZ7*INPUT!$D$20</f>
        <v>11925.72</v>
      </c>
      <c r="DA18" s="308">
        <f>DA7*INPUT!$D$20</f>
        <v>11925.72</v>
      </c>
      <c r="DB18" s="308">
        <f>DB7*INPUT!$D$20</f>
        <v>11925.72</v>
      </c>
      <c r="DC18" s="308">
        <f>DC7*INPUT!$D$20</f>
        <v>11925.72</v>
      </c>
      <c r="DD18" s="308">
        <f>DD7*INPUT!$D$20</f>
        <v>11925.72</v>
      </c>
      <c r="DE18" s="308">
        <f>DE7*INPUT!$D$20</f>
        <v>11925.72</v>
      </c>
      <c r="DF18" s="308">
        <f>DF7*INPUT!$D$20</f>
        <v>11925.72</v>
      </c>
      <c r="DG18" s="308">
        <f>DG7*INPUT!$D$20</f>
        <v>11925.72</v>
      </c>
      <c r="DH18" s="308">
        <f>DH7*INPUT!$D$20</f>
        <v>11925.72</v>
      </c>
      <c r="DI18" s="308">
        <f>DI7*INPUT!$D$20</f>
        <v>11925.72</v>
      </c>
      <c r="DJ18" s="308">
        <f>DJ7*INPUT!$D$20</f>
        <v>11925.72</v>
      </c>
      <c r="DK18" s="308">
        <f>DK7*INPUT!$D$20</f>
        <v>11925.72</v>
      </c>
      <c r="DL18" s="308">
        <f>DL7*INPUT!$D$20</f>
        <v>11925.72</v>
      </c>
      <c r="DM18" s="308">
        <f>DM7*INPUT!$D$20</f>
        <v>11925.72</v>
      </c>
      <c r="DN18" s="308">
        <f>DN7*INPUT!$D$20</f>
        <v>11925.72</v>
      </c>
      <c r="DO18" s="308">
        <f>DO7*INPUT!$D$20</f>
        <v>11925.72</v>
      </c>
      <c r="DP18" s="308">
        <f>DP7*INPUT!$D$20</f>
        <v>11925.72</v>
      </c>
      <c r="DQ18" s="308">
        <f>DQ7*INPUT!$D$20</f>
        <v>11925.72</v>
      </c>
      <c r="DR18" s="308">
        <f>DR7*INPUT!$D$20</f>
        <v>11925.72</v>
      </c>
    </row>
    <row r="19" spans="1:122" x14ac:dyDescent="0.3">
      <c r="A19" s="437"/>
      <c r="B19" s="14" t="s">
        <v>194</v>
      </c>
      <c r="C19" s="306">
        <f>C8*INPUT!$D$21</f>
        <v>516.75</v>
      </c>
      <c r="D19" s="306">
        <f>D8*INPUT!$D$21</f>
        <v>772.25</v>
      </c>
      <c r="E19" s="306">
        <f>E8*INPUT!$D$21</f>
        <v>1003</v>
      </c>
      <c r="F19" s="306">
        <f>F8*INPUT!$D$21</f>
        <v>890.75</v>
      </c>
      <c r="G19" s="306">
        <f>G8*INPUT!$D$21</f>
        <v>925.5</v>
      </c>
      <c r="H19" s="307">
        <f>H8*INPUT!$D$21</f>
        <v>1312.25</v>
      </c>
      <c r="I19" s="308">
        <f>I8*INPUT!$D$21</f>
        <v>1143.5</v>
      </c>
      <c r="J19" s="308">
        <f>J8*INPUT!$D$21</f>
        <v>390</v>
      </c>
      <c r="K19" s="308">
        <f>K8*INPUT!$D$21</f>
        <v>764.75</v>
      </c>
      <c r="L19" s="308">
        <f>L8*INPUT!$D$21</f>
        <v>857.63888888888891</v>
      </c>
      <c r="M19" s="308">
        <f>M8*INPUT!$D$21</f>
        <v>857.63888888888891</v>
      </c>
      <c r="N19" s="308">
        <f>N8*INPUT!$D$21</f>
        <v>857.63888888888891</v>
      </c>
      <c r="O19" s="308">
        <f>O8*INPUT!$D$21</f>
        <v>857.63888888888891</v>
      </c>
      <c r="P19" s="308">
        <f>P8*INPUT!$D$21</f>
        <v>857.63888888888891</v>
      </c>
      <c r="Q19" s="308">
        <f>Q8*INPUT!$D$21</f>
        <v>857.63888888888891</v>
      </c>
      <c r="R19" s="308">
        <f>R8*INPUT!$D$21</f>
        <v>857.63888888888891</v>
      </c>
      <c r="S19" s="308">
        <f>S8*INPUT!$D$21</f>
        <v>857.63888888888891</v>
      </c>
      <c r="T19" s="308">
        <f>T8*INPUT!$D$21</f>
        <v>857.63888888888891</v>
      </c>
      <c r="U19" s="308">
        <f>U8*INPUT!$D$21</f>
        <v>857.63888888888891</v>
      </c>
      <c r="V19" s="308">
        <f>V8*INPUT!$D$21</f>
        <v>857.63888888888891</v>
      </c>
      <c r="W19" s="308">
        <f>W8*INPUT!$D$21</f>
        <v>857.63888888888891</v>
      </c>
      <c r="X19" s="308">
        <f>X8*INPUT!$D$21</f>
        <v>857.63888888888891</v>
      </c>
      <c r="Y19" s="308">
        <f>Y8*INPUT!$D$21</f>
        <v>857.63888888888891</v>
      </c>
      <c r="Z19" s="308">
        <f>Z8*INPUT!$D$21</f>
        <v>857.63888888888891</v>
      </c>
      <c r="AA19" s="308">
        <f>AA8*INPUT!$D$21</f>
        <v>857.63888888888891</v>
      </c>
      <c r="AB19" s="308">
        <f>AB8*INPUT!$D$21</f>
        <v>857.63888888888891</v>
      </c>
      <c r="AC19" s="308">
        <f>AC8*INPUT!$D$21</f>
        <v>857.63888888888891</v>
      </c>
      <c r="AD19" s="308">
        <f>AD8*INPUT!$D$21</f>
        <v>857.63888888888891</v>
      </c>
      <c r="AE19" s="308">
        <f>AE8*INPUT!$D$21</f>
        <v>857.63888888888891</v>
      </c>
      <c r="AF19" s="308">
        <f>AF8*INPUT!$D$21</f>
        <v>857.63888888888891</v>
      </c>
      <c r="AG19" s="308">
        <f>AG8*INPUT!$D$21</f>
        <v>857.63888888888891</v>
      </c>
      <c r="AH19" s="308">
        <f>AH8*INPUT!$D$21</f>
        <v>857.63888888888891</v>
      </c>
      <c r="AI19" s="308">
        <f>AI8*INPUT!$D$21</f>
        <v>857.63888888888891</v>
      </c>
      <c r="AJ19" s="308">
        <f>AJ8*INPUT!$D$21</f>
        <v>857.63888888888891</v>
      </c>
      <c r="AK19" s="308">
        <f>AK8*INPUT!$D$21</f>
        <v>857.63888888888891</v>
      </c>
      <c r="AL19" s="308">
        <f>AL8*INPUT!$D$21</f>
        <v>857.63888888888891</v>
      </c>
      <c r="AM19" s="308">
        <f>AM8*INPUT!$D$21</f>
        <v>857.63888888888891</v>
      </c>
      <c r="AN19" s="308">
        <f>AN8*INPUT!$D$21</f>
        <v>857.63888888888891</v>
      </c>
      <c r="AO19" s="308">
        <f>AO8*INPUT!$D$21</f>
        <v>857.63888888888891</v>
      </c>
      <c r="AP19" s="308">
        <f>AP8*INPUT!$D$21</f>
        <v>857.63888888888891</v>
      </c>
      <c r="AQ19" s="308">
        <f>AQ8*INPUT!$D$21</f>
        <v>857.63888888888891</v>
      </c>
      <c r="AR19" s="308">
        <f>AR8*INPUT!$D$21</f>
        <v>857.63888888888891</v>
      </c>
      <c r="AS19" s="308">
        <f>AS8*INPUT!$D$21</f>
        <v>857.63888888888891</v>
      </c>
      <c r="AT19" s="308">
        <f>AT8*INPUT!$D$21</f>
        <v>857.63888888888891</v>
      </c>
      <c r="AU19" s="308">
        <f>AU8*INPUT!$D$21</f>
        <v>857.63888888888891</v>
      </c>
      <c r="AV19" s="308">
        <f>AV8*INPUT!$D$21</f>
        <v>857.63888888888891</v>
      </c>
      <c r="AW19" s="308">
        <f>AW8*INPUT!$D$21</f>
        <v>857.63888888888891</v>
      </c>
      <c r="AX19" s="308">
        <f>AX8*INPUT!$D$21</f>
        <v>857.63888888888891</v>
      </c>
      <c r="AY19" s="308">
        <f>AY8*INPUT!$D$21</f>
        <v>857.63888888888891</v>
      </c>
      <c r="AZ19" s="308">
        <f>AZ8*INPUT!$D$21</f>
        <v>857.63888888888891</v>
      </c>
      <c r="BA19" s="308">
        <f>BA8*INPUT!$D$21</f>
        <v>857.63888888888891</v>
      </c>
      <c r="BB19" s="308">
        <f>BB8*INPUT!$D$21</f>
        <v>857.63888888888891</v>
      </c>
      <c r="BC19" s="308">
        <f>BC8*INPUT!$D$21</f>
        <v>857.63888888888891</v>
      </c>
      <c r="BD19" s="308">
        <f>BD8*INPUT!$D$21</f>
        <v>857.63888888888891</v>
      </c>
      <c r="BE19" s="308">
        <f>BE8*INPUT!$D$21</f>
        <v>857.63888888888891</v>
      </c>
      <c r="BF19" s="308">
        <f>BF8*INPUT!$D$21</f>
        <v>857.63888888888891</v>
      </c>
      <c r="BG19" s="308">
        <f>BG8*INPUT!$D$21</f>
        <v>857.63888888888891</v>
      </c>
      <c r="BH19" s="308">
        <f>BH8*INPUT!$D$21</f>
        <v>857.63888888888891</v>
      </c>
      <c r="BI19" s="308">
        <f>BI8*INPUT!$D$21</f>
        <v>857.63888888888891</v>
      </c>
      <c r="BJ19" s="308">
        <f>BJ8*INPUT!$D$21</f>
        <v>857.63888888888891</v>
      </c>
      <c r="BK19" s="308">
        <f>BK8*INPUT!$D$21</f>
        <v>857.63888888888891</v>
      </c>
      <c r="BL19" s="308">
        <f>BL8*INPUT!$D$21</f>
        <v>857.63888888888891</v>
      </c>
      <c r="BM19" s="308">
        <f>BM8*INPUT!$D$21</f>
        <v>857.63888888888891</v>
      </c>
      <c r="BN19" s="308">
        <f>BN8*INPUT!$D$21</f>
        <v>857.63888888888891</v>
      </c>
      <c r="BO19" s="308">
        <f>BO8*INPUT!$D$21</f>
        <v>857.63888888888891</v>
      </c>
      <c r="BP19" s="308">
        <f>BP8*INPUT!$D$21</f>
        <v>857.63888888888891</v>
      </c>
      <c r="BQ19" s="308">
        <f>BQ8*INPUT!$D$21</f>
        <v>857.63888888888891</v>
      </c>
      <c r="BR19" s="308">
        <f>BR8*INPUT!$D$21</f>
        <v>857.63888888888891</v>
      </c>
      <c r="BS19" s="308">
        <f>BS8*INPUT!$D$21</f>
        <v>857.63888888888891</v>
      </c>
      <c r="BT19" s="308">
        <f>BT8*INPUT!$D$21</f>
        <v>857.63888888888891</v>
      </c>
      <c r="BU19" s="308">
        <f>BU8*INPUT!$D$21</f>
        <v>857.63888888888891</v>
      </c>
      <c r="BV19" s="308">
        <f>BV8*INPUT!$D$21</f>
        <v>857.63888888888891</v>
      </c>
      <c r="BW19" s="308">
        <f>BW8*INPUT!$D$21</f>
        <v>857.63888888888891</v>
      </c>
      <c r="BX19" s="308">
        <f>BX8*INPUT!$D$21</f>
        <v>857.63888888888891</v>
      </c>
      <c r="BY19" s="308">
        <f>BY8*INPUT!$D$21</f>
        <v>857.63888888888891</v>
      </c>
      <c r="BZ19" s="308">
        <f>BZ8*INPUT!$D$21</f>
        <v>857.63888888888891</v>
      </c>
      <c r="CA19" s="308">
        <f>CA8*INPUT!$D$21</f>
        <v>857.63888888888891</v>
      </c>
      <c r="CB19" s="308">
        <f>CB8*INPUT!$D$21</f>
        <v>857.63888888888891</v>
      </c>
      <c r="CC19" s="308">
        <f>CC8*INPUT!$D$21</f>
        <v>857.63888888888891</v>
      </c>
      <c r="CD19" s="308">
        <f>CD8*INPUT!$D$21</f>
        <v>857.63888888888891</v>
      </c>
      <c r="CE19" s="308">
        <f>CE8*INPUT!$D$21</f>
        <v>857.63888888888891</v>
      </c>
      <c r="CF19" s="308">
        <f>CF8*INPUT!$D$21</f>
        <v>857.63888888888891</v>
      </c>
      <c r="CG19" s="308">
        <f>CG8*INPUT!$D$21</f>
        <v>857.63888888888891</v>
      </c>
      <c r="CH19" s="308">
        <f>CH8*INPUT!$D$21</f>
        <v>857.63888888888891</v>
      </c>
      <c r="CI19" s="308">
        <f>CI8*INPUT!$D$21</f>
        <v>857.63888888888891</v>
      </c>
      <c r="CJ19" s="308">
        <f>CJ8*INPUT!$D$21</f>
        <v>857.63888888888891</v>
      </c>
      <c r="CK19" s="308">
        <f>CK8*INPUT!$D$21</f>
        <v>857.63888888888891</v>
      </c>
      <c r="CL19" s="308">
        <f>CL8*INPUT!$D$21</f>
        <v>857.63888888888891</v>
      </c>
      <c r="CM19" s="308">
        <f>CM8*INPUT!$D$21</f>
        <v>857.63888888888891</v>
      </c>
      <c r="CN19" s="308">
        <f>CN8*INPUT!$D$21</f>
        <v>857.63888888888891</v>
      </c>
      <c r="CO19" s="308">
        <f>CO8*INPUT!$D$21</f>
        <v>857.63888888888891</v>
      </c>
      <c r="CP19" s="308">
        <f>CP8*INPUT!$D$21</f>
        <v>857.63888888888891</v>
      </c>
      <c r="CQ19" s="308">
        <f>CQ8*INPUT!$D$21</f>
        <v>857.63888888888891</v>
      </c>
      <c r="CR19" s="308">
        <f>CR8*INPUT!$D$21</f>
        <v>857.63888888888891</v>
      </c>
      <c r="CS19" s="308">
        <f>CS8*INPUT!$D$21</f>
        <v>857.63888888888891</v>
      </c>
      <c r="CT19" s="308">
        <f>CT8*INPUT!$D$21</f>
        <v>857.63888888888891</v>
      </c>
      <c r="CU19" s="308">
        <f>CU8*INPUT!$D$21</f>
        <v>857.63888888888891</v>
      </c>
      <c r="CV19" s="308">
        <f>CV8*INPUT!$D$21</f>
        <v>857.63888888888891</v>
      </c>
      <c r="CW19" s="308">
        <f>CW8*INPUT!$D$21</f>
        <v>857.63888888888891</v>
      </c>
      <c r="CX19" s="308">
        <f>CX8*INPUT!$D$21</f>
        <v>857.63888888888891</v>
      </c>
      <c r="CY19" s="308">
        <f>CY8*INPUT!$D$21</f>
        <v>857.63888888888891</v>
      </c>
      <c r="CZ19" s="308">
        <f>CZ8*INPUT!$D$21</f>
        <v>857.63888888888891</v>
      </c>
      <c r="DA19" s="308">
        <f>DA8*INPUT!$D$21</f>
        <v>857.63888888888891</v>
      </c>
      <c r="DB19" s="308">
        <f>DB8*INPUT!$D$21</f>
        <v>857.63888888888891</v>
      </c>
      <c r="DC19" s="308">
        <f>DC8*INPUT!$D$21</f>
        <v>857.63888888888891</v>
      </c>
      <c r="DD19" s="308">
        <f>DD8*INPUT!$D$21</f>
        <v>857.63888888888891</v>
      </c>
      <c r="DE19" s="308">
        <f>DE8*INPUT!$D$21</f>
        <v>857.63888888888891</v>
      </c>
      <c r="DF19" s="308">
        <f>DF8*INPUT!$D$21</f>
        <v>857.63888888888891</v>
      </c>
      <c r="DG19" s="308">
        <f>DG8*INPUT!$D$21</f>
        <v>857.63888888888891</v>
      </c>
      <c r="DH19" s="308">
        <f>DH8*INPUT!$D$21</f>
        <v>857.63888888888891</v>
      </c>
      <c r="DI19" s="308">
        <f>DI8*INPUT!$D$21</f>
        <v>857.63888888888891</v>
      </c>
      <c r="DJ19" s="308">
        <f>DJ8*INPUT!$D$21</f>
        <v>857.63888888888891</v>
      </c>
      <c r="DK19" s="308">
        <f>DK8*INPUT!$D$21</f>
        <v>857.63888888888891</v>
      </c>
      <c r="DL19" s="308">
        <f>DL8*INPUT!$D$21</f>
        <v>857.63888888888891</v>
      </c>
      <c r="DM19" s="308">
        <f>DM8*INPUT!$D$21</f>
        <v>857.63888888888891</v>
      </c>
      <c r="DN19" s="308">
        <f>DN8*INPUT!$D$21</f>
        <v>857.63888888888891</v>
      </c>
      <c r="DO19" s="308">
        <f>DO8*INPUT!$D$21</f>
        <v>857.63888888888891</v>
      </c>
      <c r="DP19" s="308">
        <f>DP8*INPUT!$D$21</f>
        <v>857.63888888888891</v>
      </c>
      <c r="DQ19" s="308">
        <f>DQ8*INPUT!$D$21</f>
        <v>857.63888888888891</v>
      </c>
      <c r="DR19" s="308">
        <f>DR8*INPUT!$D$21</f>
        <v>857.63888888888891</v>
      </c>
    </row>
    <row r="20" spans="1:122" x14ac:dyDescent="0.3">
      <c r="A20" s="437"/>
      <c r="B20" s="14" t="s">
        <v>195</v>
      </c>
      <c r="C20" s="306">
        <f>C9*INPUT!$D$22</f>
        <v>796.2</v>
      </c>
      <c r="D20" s="306">
        <f>D9*INPUT!$D$22</f>
        <v>844.40000000000009</v>
      </c>
      <c r="E20" s="306">
        <f>E9*INPUT!$D$22</f>
        <v>938.40000000000009</v>
      </c>
      <c r="F20" s="306">
        <f>F9*INPUT!$D$22</f>
        <v>1057.8</v>
      </c>
      <c r="G20" s="306">
        <f>G9*INPUT!$D$22</f>
        <v>941.2</v>
      </c>
      <c r="H20" s="307">
        <f>H9*INPUT!$D$22</f>
        <v>901.80000000000007</v>
      </c>
      <c r="I20" s="308">
        <f>I9*INPUT!$D$22</f>
        <v>1143</v>
      </c>
      <c r="J20" s="308">
        <f>J9*INPUT!$D$22</f>
        <v>85.4</v>
      </c>
      <c r="K20" s="308">
        <f>K9*INPUT!$D$22</f>
        <v>622</v>
      </c>
      <c r="L20" s="308">
        <f>L9*INPUT!$D$22</f>
        <v>814.4666666666667</v>
      </c>
      <c r="M20" s="308">
        <f>M9*INPUT!$D$22</f>
        <v>814.4666666666667</v>
      </c>
      <c r="N20" s="308">
        <f>N9*INPUT!$D$22</f>
        <v>814.4666666666667</v>
      </c>
      <c r="O20" s="308">
        <f>O9*INPUT!$D$22</f>
        <v>814.4666666666667</v>
      </c>
      <c r="P20" s="308">
        <f>P9*INPUT!$D$22</f>
        <v>814.4666666666667</v>
      </c>
      <c r="Q20" s="308">
        <f>Q9*INPUT!$D$22</f>
        <v>814.4666666666667</v>
      </c>
      <c r="R20" s="308">
        <f>R9*INPUT!$D$22</f>
        <v>814.4666666666667</v>
      </c>
      <c r="S20" s="308">
        <f>S9*INPUT!$D$22</f>
        <v>814.4666666666667</v>
      </c>
      <c r="T20" s="308">
        <f>T9*INPUT!$D$22</f>
        <v>814.4666666666667</v>
      </c>
      <c r="U20" s="308">
        <f>U9*INPUT!$D$22</f>
        <v>814.4666666666667</v>
      </c>
      <c r="V20" s="308">
        <f>V9*INPUT!$D$22</f>
        <v>814.4666666666667</v>
      </c>
      <c r="W20" s="308">
        <f>W9*INPUT!$D$22</f>
        <v>814.4666666666667</v>
      </c>
      <c r="X20" s="308">
        <f>X9*INPUT!$D$22</f>
        <v>814.4666666666667</v>
      </c>
      <c r="Y20" s="308">
        <f>Y9*INPUT!$D$22</f>
        <v>814.4666666666667</v>
      </c>
      <c r="Z20" s="308">
        <f>Z9*INPUT!$D$22</f>
        <v>814.4666666666667</v>
      </c>
      <c r="AA20" s="308">
        <f>AA9*INPUT!$D$22</f>
        <v>814.4666666666667</v>
      </c>
      <c r="AB20" s="308">
        <f>AB9*INPUT!$D$22</f>
        <v>814.4666666666667</v>
      </c>
      <c r="AC20" s="308">
        <f>AC9*INPUT!$D$22</f>
        <v>814.4666666666667</v>
      </c>
      <c r="AD20" s="308">
        <f>AD9*INPUT!$D$22</f>
        <v>814.4666666666667</v>
      </c>
      <c r="AE20" s="308">
        <f>AE9*INPUT!$D$22</f>
        <v>814.4666666666667</v>
      </c>
      <c r="AF20" s="308">
        <f>AF9*INPUT!$D$22</f>
        <v>814.4666666666667</v>
      </c>
      <c r="AG20" s="308">
        <f>AG9*INPUT!$D$22</f>
        <v>814.4666666666667</v>
      </c>
      <c r="AH20" s="308">
        <f>AH9*INPUT!$D$22</f>
        <v>814.4666666666667</v>
      </c>
      <c r="AI20" s="308">
        <f>AI9*INPUT!$D$22</f>
        <v>814.4666666666667</v>
      </c>
      <c r="AJ20" s="308">
        <f>AJ9*INPUT!$D$22</f>
        <v>814.4666666666667</v>
      </c>
      <c r="AK20" s="308">
        <f>AK9*INPUT!$D$22</f>
        <v>814.4666666666667</v>
      </c>
      <c r="AL20" s="308">
        <f>AL9*INPUT!$D$22</f>
        <v>814.4666666666667</v>
      </c>
      <c r="AM20" s="308">
        <f>AM9*INPUT!$D$22</f>
        <v>814.4666666666667</v>
      </c>
      <c r="AN20" s="308">
        <f>AN9*INPUT!$D$22</f>
        <v>814.4666666666667</v>
      </c>
      <c r="AO20" s="308">
        <f>AO9*INPUT!$D$22</f>
        <v>814.4666666666667</v>
      </c>
      <c r="AP20" s="308">
        <f>AP9*INPUT!$D$22</f>
        <v>814.4666666666667</v>
      </c>
      <c r="AQ20" s="308">
        <f>AQ9*INPUT!$D$22</f>
        <v>814.4666666666667</v>
      </c>
      <c r="AR20" s="308">
        <f>AR9*INPUT!$D$22</f>
        <v>814.4666666666667</v>
      </c>
      <c r="AS20" s="308">
        <f>AS9*INPUT!$D$22</f>
        <v>814.4666666666667</v>
      </c>
      <c r="AT20" s="308">
        <f>AT9*INPUT!$D$22</f>
        <v>814.4666666666667</v>
      </c>
      <c r="AU20" s="308">
        <f>AU9*INPUT!$D$22</f>
        <v>814.4666666666667</v>
      </c>
      <c r="AV20" s="308">
        <f>AV9*INPUT!$D$22</f>
        <v>814.4666666666667</v>
      </c>
      <c r="AW20" s="308">
        <f>AW9*INPUT!$D$22</f>
        <v>814.4666666666667</v>
      </c>
      <c r="AX20" s="308">
        <f>AX9*INPUT!$D$22</f>
        <v>814.4666666666667</v>
      </c>
      <c r="AY20" s="308">
        <f>AY9*INPUT!$D$22</f>
        <v>814.4666666666667</v>
      </c>
      <c r="AZ20" s="308">
        <f>AZ9*INPUT!$D$22</f>
        <v>814.4666666666667</v>
      </c>
      <c r="BA20" s="308">
        <f>BA9*INPUT!$D$22</f>
        <v>814.4666666666667</v>
      </c>
      <c r="BB20" s="308">
        <f>BB9*INPUT!$D$22</f>
        <v>814.4666666666667</v>
      </c>
      <c r="BC20" s="308">
        <f>BC9*INPUT!$D$22</f>
        <v>814.4666666666667</v>
      </c>
      <c r="BD20" s="308">
        <f>BD9*INPUT!$D$22</f>
        <v>814.4666666666667</v>
      </c>
      <c r="BE20" s="308">
        <f>BE9*INPUT!$D$22</f>
        <v>814.4666666666667</v>
      </c>
      <c r="BF20" s="308">
        <f>BF9*INPUT!$D$22</f>
        <v>814.4666666666667</v>
      </c>
      <c r="BG20" s="308">
        <f>BG9*INPUT!$D$22</f>
        <v>814.4666666666667</v>
      </c>
      <c r="BH20" s="308">
        <f>BH9*INPUT!$D$22</f>
        <v>814.4666666666667</v>
      </c>
      <c r="BI20" s="308">
        <f>BI9*INPUT!$D$22</f>
        <v>814.4666666666667</v>
      </c>
      <c r="BJ20" s="308">
        <f>BJ9*INPUT!$D$22</f>
        <v>814.4666666666667</v>
      </c>
      <c r="BK20" s="308">
        <f>BK9*INPUT!$D$22</f>
        <v>814.4666666666667</v>
      </c>
      <c r="BL20" s="308">
        <f>BL9*INPUT!$D$22</f>
        <v>814.4666666666667</v>
      </c>
      <c r="BM20" s="308">
        <f>BM9*INPUT!$D$22</f>
        <v>814.4666666666667</v>
      </c>
      <c r="BN20" s="308">
        <f>BN9*INPUT!$D$22</f>
        <v>814.4666666666667</v>
      </c>
      <c r="BO20" s="308">
        <f>BO9*INPUT!$D$22</f>
        <v>814.4666666666667</v>
      </c>
      <c r="BP20" s="308">
        <f>BP9*INPUT!$D$22</f>
        <v>814.4666666666667</v>
      </c>
      <c r="BQ20" s="308">
        <f>BQ9*INPUT!$D$22</f>
        <v>814.4666666666667</v>
      </c>
      <c r="BR20" s="308">
        <f>BR9*INPUT!$D$22</f>
        <v>814.4666666666667</v>
      </c>
      <c r="BS20" s="308">
        <f>BS9*INPUT!$D$22</f>
        <v>814.4666666666667</v>
      </c>
      <c r="BT20" s="308">
        <f>BT9*INPUT!$D$22</f>
        <v>814.4666666666667</v>
      </c>
      <c r="BU20" s="308">
        <f>BU9*INPUT!$D$22</f>
        <v>814.4666666666667</v>
      </c>
      <c r="BV20" s="308">
        <f>BV9*INPUT!$D$22</f>
        <v>814.4666666666667</v>
      </c>
      <c r="BW20" s="308">
        <f>BW9*INPUT!$D$22</f>
        <v>814.4666666666667</v>
      </c>
      <c r="BX20" s="308">
        <f>BX9*INPUT!$D$22</f>
        <v>814.4666666666667</v>
      </c>
      <c r="BY20" s="308">
        <f>BY9*INPUT!$D$22</f>
        <v>814.4666666666667</v>
      </c>
      <c r="BZ20" s="308">
        <f>BZ9*INPUT!$D$22</f>
        <v>814.4666666666667</v>
      </c>
      <c r="CA20" s="308">
        <f>CA9*INPUT!$D$22</f>
        <v>814.4666666666667</v>
      </c>
      <c r="CB20" s="308">
        <f>CB9*INPUT!$D$22</f>
        <v>814.4666666666667</v>
      </c>
      <c r="CC20" s="308">
        <f>CC9*INPUT!$D$22</f>
        <v>814.4666666666667</v>
      </c>
      <c r="CD20" s="308">
        <f>CD9*INPUT!$D$22</f>
        <v>814.4666666666667</v>
      </c>
      <c r="CE20" s="308">
        <f>CE9*INPUT!$D$22</f>
        <v>814.4666666666667</v>
      </c>
      <c r="CF20" s="308">
        <f>CF9*INPUT!$D$22</f>
        <v>814.4666666666667</v>
      </c>
      <c r="CG20" s="308">
        <f>CG9*INPUT!$D$22</f>
        <v>814.4666666666667</v>
      </c>
      <c r="CH20" s="308">
        <f>CH9*INPUT!$D$22</f>
        <v>814.4666666666667</v>
      </c>
      <c r="CI20" s="308">
        <f>CI9*INPUT!$D$22</f>
        <v>814.4666666666667</v>
      </c>
      <c r="CJ20" s="308">
        <f>CJ9*INPUT!$D$22</f>
        <v>814.4666666666667</v>
      </c>
      <c r="CK20" s="308">
        <f>CK9*INPUT!$D$22</f>
        <v>814.4666666666667</v>
      </c>
      <c r="CL20" s="308">
        <f>CL9*INPUT!$D$22</f>
        <v>814.4666666666667</v>
      </c>
      <c r="CM20" s="308">
        <f>CM9*INPUT!$D$22</f>
        <v>814.4666666666667</v>
      </c>
      <c r="CN20" s="308">
        <f>CN9*INPUT!$D$22</f>
        <v>814.4666666666667</v>
      </c>
      <c r="CO20" s="308">
        <f>CO9*INPUT!$D$22</f>
        <v>814.4666666666667</v>
      </c>
      <c r="CP20" s="308">
        <f>CP9*INPUT!$D$22</f>
        <v>814.4666666666667</v>
      </c>
      <c r="CQ20" s="308">
        <f>CQ9*INPUT!$D$22</f>
        <v>814.4666666666667</v>
      </c>
      <c r="CR20" s="308">
        <f>CR9*INPUT!$D$22</f>
        <v>814.4666666666667</v>
      </c>
      <c r="CS20" s="308">
        <f>CS9*INPUT!$D$22</f>
        <v>814.4666666666667</v>
      </c>
      <c r="CT20" s="308">
        <f>CT9*INPUT!$D$22</f>
        <v>814.4666666666667</v>
      </c>
      <c r="CU20" s="308">
        <f>CU9*INPUT!$D$22</f>
        <v>814.4666666666667</v>
      </c>
      <c r="CV20" s="308">
        <f>CV9*INPUT!$D$22</f>
        <v>814.4666666666667</v>
      </c>
      <c r="CW20" s="308">
        <f>CW9*INPUT!$D$22</f>
        <v>814.4666666666667</v>
      </c>
      <c r="CX20" s="308">
        <f>CX9*INPUT!$D$22</f>
        <v>814.4666666666667</v>
      </c>
      <c r="CY20" s="308">
        <f>CY9*INPUT!$D$22</f>
        <v>814.4666666666667</v>
      </c>
      <c r="CZ20" s="308">
        <f>CZ9*INPUT!$D$22</f>
        <v>814.4666666666667</v>
      </c>
      <c r="DA20" s="308">
        <f>DA9*INPUT!$D$22</f>
        <v>814.4666666666667</v>
      </c>
      <c r="DB20" s="308">
        <f>DB9*INPUT!$D$22</f>
        <v>814.4666666666667</v>
      </c>
      <c r="DC20" s="308">
        <f>DC9*INPUT!$D$22</f>
        <v>814.4666666666667</v>
      </c>
      <c r="DD20" s="308">
        <f>DD9*INPUT!$D$22</f>
        <v>814.4666666666667</v>
      </c>
      <c r="DE20" s="308">
        <f>DE9*INPUT!$D$22</f>
        <v>814.4666666666667</v>
      </c>
      <c r="DF20" s="308">
        <f>DF9*INPUT!$D$22</f>
        <v>814.4666666666667</v>
      </c>
      <c r="DG20" s="308">
        <f>DG9*INPUT!$D$22</f>
        <v>814.4666666666667</v>
      </c>
      <c r="DH20" s="308">
        <f>DH9*INPUT!$D$22</f>
        <v>814.4666666666667</v>
      </c>
      <c r="DI20" s="308">
        <f>DI9*INPUT!$D$22</f>
        <v>814.4666666666667</v>
      </c>
      <c r="DJ20" s="308">
        <f>DJ9*INPUT!$D$22</f>
        <v>814.4666666666667</v>
      </c>
      <c r="DK20" s="308">
        <f>DK9*INPUT!$D$22</f>
        <v>814.4666666666667</v>
      </c>
      <c r="DL20" s="308">
        <f>DL9*INPUT!$D$22</f>
        <v>814.4666666666667</v>
      </c>
      <c r="DM20" s="308">
        <f>DM9*INPUT!$D$22</f>
        <v>814.4666666666667</v>
      </c>
      <c r="DN20" s="308">
        <f>DN9*INPUT!$D$22</f>
        <v>814.4666666666667</v>
      </c>
      <c r="DO20" s="308">
        <f>DO9*INPUT!$D$22</f>
        <v>814.4666666666667</v>
      </c>
      <c r="DP20" s="308">
        <f>DP9*INPUT!$D$22</f>
        <v>814.4666666666667</v>
      </c>
      <c r="DQ20" s="308">
        <f>DQ9*INPUT!$D$22</f>
        <v>814.4666666666667</v>
      </c>
      <c r="DR20" s="308">
        <f>DR9*INPUT!$D$22</f>
        <v>814.4666666666667</v>
      </c>
    </row>
    <row r="21" spans="1:122" x14ac:dyDescent="0.3">
      <c r="A21" s="437"/>
      <c r="B21" s="14" t="s">
        <v>196</v>
      </c>
      <c r="C21" s="306">
        <f>C10*INPUT!$D$23</f>
        <v>60</v>
      </c>
      <c r="D21" s="306">
        <f>D10*INPUT!$D$23</f>
        <v>276</v>
      </c>
      <c r="E21" s="306">
        <f>E10*INPUT!$D$23</f>
        <v>633.1</v>
      </c>
      <c r="F21" s="306">
        <f>F10*INPUT!$D$23</f>
        <v>249.23000000000002</v>
      </c>
      <c r="G21" s="306">
        <f>G10*INPUT!$D$23</f>
        <v>240</v>
      </c>
      <c r="H21" s="307">
        <f>H10*INPUT!$D$23</f>
        <v>212.5</v>
      </c>
      <c r="I21" s="308">
        <f>I10*INPUT!$D$23</f>
        <v>218</v>
      </c>
      <c r="J21" s="308">
        <f>J10*INPUT!$D$23</f>
        <v>60</v>
      </c>
      <c r="K21" s="308">
        <f>K10*INPUT!$D$23</f>
        <v>401.13</v>
      </c>
      <c r="L21" s="308">
        <f>L10*INPUT!$D$23</f>
        <v>261.10666666666668</v>
      </c>
      <c r="M21" s="308">
        <f>M10*INPUT!$D$23</f>
        <v>261.10666666666668</v>
      </c>
      <c r="N21" s="308">
        <f>N10*INPUT!$D$23</f>
        <v>261.10666666666668</v>
      </c>
      <c r="O21" s="308">
        <f>O10*INPUT!$D$23</f>
        <v>261.10666666666668</v>
      </c>
      <c r="P21" s="308">
        <f>P10*INPUT!$D$23</f>
        <v>261.10666666666668</v>
      </c>
      <c r="Q21" s="308">
        <f>Q10*INPUT!$D$23</f>
        <v>261.10666666666668</v>
      </c>
      <c r="R21" s="308">
        <f>R10*INPUT!$D$23</f>
        <v>261.10666666666668</v>
      </c>
      <c r="S21" s="308">
        <f>S10*INPUT!$D$23</f>
        <v>261.10666666666668</v>
      </c>
      <c r="T21" s="308">
        <f>T10*INPUT!$D$23</f>
        <v>261.10666666666668</v>
      </c>
      <c r="U21" s="308">
        <f>U10*INPUT!$D$23</f>
        <v>261.10666666666668</v>
      </c>
      <c r="V21" s="308">
        <f>V10*INPUT!$D$23</f>
        <v>261.10666666666668</v>
      </c>
      <c r="W21" s="308">
        <f>W10*INPUT!$D$23</f>
        <v>261.10666666666668</v>
      </c>
      <c r="X21" s="308">
        <f>X10*INPUT!$D$23</f>
        <v>261.10666666666668</v>
      </c>
      <c r="Y21" s="308">
        <f>Y10*INPUT!$D$23</f>
        <v>261.10666666666668</v>
      </c>
      <c r="Z21" s="308">
        <f>Z10*INPUT!$D$23</f>
        <v>261.10666666666668</v>
      </c>
      <c r="AA21" s="308">
        <f>AA10*INPUT!$D$23</f>
        <v>261.10666666666668</v>
      </c>
      <c r="AB21" s="308">
        <f>AB10*INPUT!$D$23</f>
        <v>261.10666666666668</v>
      </c>
      <c r="AC21" s="308">
        <f>AC10*INPUT!$D$23</f>
        <v>261.10666666666668</v>
      </c>
      <c r="AD21" s="308">
        <f>AD10*INPUT!$D$23</f>
        <v>261.10666666666668</v>
      </c>
      <c r="AE21" s="308">
        <f>AE10*INPUT!$D$23</f>
        <v>261.10666666666668</v>
      </c>
      <c r="AF21" s="308">
        <f>AF10*INPUT!$D$23</f>
        <v>261.10666666666668</v>
      </c>
      <c r="AG21" s="308">
        <f>AG10*INPUT!$D$23</f>
        <v>261.10666666666668</v>
      </c>
      <c r="AH21" s="308">
        <f>AH10*INPUT!$D$23</f>
        <v>261.10666666666668</v>
      </c>
      <c r="AI21" s="308">
        <f>AI10*INPUT!$D$23</f>
        <v>261.10666666666668</v>
      </c>
      <c r="AJ21" s="308">
        <f>AJ10*INPUT!$D$23</f>
        <v>261.10666666666668</v>
      </c>
      <c r="AK21" s="308">
        <f>AK10*INPUT!$D$23</f>
        <v>261.10666666666668</v>
      </c>
      <c r="AL21" s="308">
        <f>AL10*INPUT!$D$23</f>
        <v>261.10666666666668</v>
      </c>
      <c r="AM21" s="308">
        <f>AM10*INPUT!$D$23</f>
        <v>261.10666666666668</v>
      </c>
      <c r="AN21" s="308">
        <f>AN10*INPUT!$D$23</f>
        <v>261.10666666666668</v>
      </c>
      <c r="AO21" s="308">
        <f>AO10*INPUT!$D$23</f>
        <v>261.10666666666668</v>
      </c>
      <c r="AP21" s="308">
        <f>AP10*INPUT!$D$23</f>
        <v>261.10666666666668</v>
      </c>
      <c r="AQ21" s="308">
        <f>AQ10*INPUT!$D$23</f>
        <v>261.10666666666668</v>
      </c>
      <c r="AR21" s="308">
        <f>AR10*INPUT!$D$23</f>
        <v>261.10666666666668</v>
      </c>
      <c r="AS21" s="308">
        <f>AS10*INPUT!$D$23</f>
        <v>261.10666666666668</v>
      </c>
      <c r="AT21" s="308">
        <f>AT10*INPUT!$D$23</f>
        <v>261.10666666666668</v>
      </c>
      <c r="AU21" s="308">
        <f>AU10*INPUT!$D$23</f>
        <v>261.10666666666668</v>
      </c>
      <c r="AV21" s="308">
        <f>AV10*INPUT!$D$23</f>
        <v>261.10666666666668</v>
      </c>
      <c r="AW21" s="308">
        <f>AW10*INPUT!$D$23</f>
        <v>261.10666666666668</v>
      </c>
      <c r="AX21" s="308">
        <f>AX10*INPUT!$D$23</f>
        <v>261.10666666666668</v>
      </c>
      <c r="AY21" s="308">
        <f>AY10*INPUT!$D$23</f>
        <v>261.10666666666668</v>
      </c>
      <c r="AZ21" s="308">
        <f>AZ10*INPUT!$D$23</f>
        <v>261.10666666666668</v>
      </c>
      <c r="BA21" s="308">
        <f>BA10*INPUT!$D$23</f>
        <v>261.10666666666668</v>
      </c>
      <c r="BB21" s="308">
        <f>BB10*INPUT!$D$23</f>
        <v>261.10666666666668</v>
      </c>
      <c r="BC21" s="308">
        <f>BC10*INPUT!$D$23</f>
        <v>261.10666666666668</v>
      </c>
      <c r="BD21" s="308">
        <f>BD10*INPUT!$D$23</f>
        <v>261.10666666666668</v>
      </c>
      <c r="BE21" s="308">
        <f>BE10*INPUT!$D$23</f>
        <v>261.10666666666668</v>
      </c>
      <c r="BF21" s="308">
        <f>BF10*INPUT!$D$23</f>
        <v>261.10666666666668</v>
      </c>
      <c r="BG21" s="308">
        <f>BG10*INPUT!$D$23</f>
        <v>261.10666666666668</v>
      </c>
      <c r="BH21" s="308">
        <f>BH10*INPUT!$D$23</f>
        <v>261.10666666666668</v>
      </c>
      <c r="BI21" s="308">
        <f>BI10*INPUT!$D$23</f>
        <v>261.10666666666668</v>
      </c>
      <c r="BJ21" s="308">
        <f>BJ10*INPUT!$D$23</f>
        <v>261.10666666666668</v>
      </c>
      <c r="BK21" s="308">
        <f>BK10*INPUT!$D$23</f>
        <v>261.10666666666668</v>
      </c>
      <c r="BL21" s="308">
        <f>BL10*INPUT!$D$23</f>
        <v>261.10666666666668</v>
      </c>
      <c r="BM21" s="308">
        <f>BM10*INPUT!$D$23</f>
        <v>261.10666666666668</v>
      </c>
      <c r="BN21" s="308">
        <f>BN10*INPUT!$D$23</f>
        <v>261.10666666666668</v>
      </c>
      <c r="BO21" s="308">
        <f>BO10*INPUT!$D$23</f>
        <v>261.10666666666668</v>
      </c>
      <c r="BP21" s="308">
        <f>BP10*INPUT!$D$23</f>
        <v>261.10666666666668</v>
      </c>
      <c r="BQ21" s="308">
        <f>BQ10*INPUT!$D$23</f>
        <v>261.10666666666668</v>
      </c>
      <c r="BR21" s="308">
        <f>BR10*INPUT!$D$23</f>
        <v>261.10666666666668</v>
      </c>
      <c r="BS21" s="308">
        <f>BS10*INPUT!$D$23</f>
        <v>261.10666666666668</v>
      </c>
      <c r="BT21" s="308">
        <f>BT10*INPUT!$D$23</f>
        <v>261.10666666666668</v>
      </c>
      <c r="BU21" s="308">
        <f>BU10*INPUT!$D$23</f>
        <v>261.10666666666668</v>
      </c>
      <c r="BV21" s="308">
        <f>BV10*INPUT!$D$23</f>
        <v>261.10666666666668</v>
      </c>
      <c r="BW21" s="308">
        <f>BW10*INPUT!$D$23</f>
        <v>261.10666666666668</v>
      </c>
      <c r="BX21" s="308">
        <f>BX10*INPUT!$D$23</f>
        <v>261.10666666666668</v>
      </c>
      <c r="BY21" s="308">
        <f>BY10*INPUT!$D$23</f>
        <v>261.10666666666668</v>
      </c>
      <c r="BZ21" s="308">
        <f>BZ10*INPUT!$D$23</f>
        <v>261.10666666666668</v>
      </c>
      <c r="CA21" s="308">
        <f>CA10*INPUT!$D$23</f>
        <v>261.10666666666668</v>
      </c>
      <c r="CB21" s="308">
        <f>CB10*INPUT!$D$23</f>
        <v>261.10666666666668</v>
      </c>
      <c r="CC21" s="308">
        <f>CC10*INPUT!$D$23</f>
        <v>261.10666666666668</v>
      </c>
      <c r="CD21" s="308">
        <f>CD10*INPUT!$D$23</f>
        <v>261.10666666666668</v>
      </c>
      <c r="CE21" s="308">
        <f>CE10*INPUT!$D$23</f>
        <v>261.10666666666668</v>
      </c>
      <c r="CF21" s="308">
        <f>CF10*INPUT!$D$23</f>
        <v>261.10666666666668</v>
      </c>
      <c r="CG21" s="308">
        <f>CG10*INPUT!$D$23</f>
        <v>261.10666666666668</v>
      </c>
      <c r="CH21" s="308">
        <f>CH10*INPUT!$D$23</f>
        <v>261.10666666666668</v>
      </c>
      <c r="CI21" s="308">
        <f>CI10*INPUT!$D$23</f>
        <v>261.10666666666668</v>
      </c>
      <c r="CJ21" s="308">
        <f>CJ10*INPUT!$D$23</f>
        <v>261.10666666666668</v>
      </c>
      <c r="CK21" s="308">
        <f>CK10*INPUT!$D$23</f>
        <v>261.10666666666668</v>
      </c>
      <c r="CL21" s="308">
        <f>CL10*INPUT!$D$23</f>
        <v>261.10666666666668</v>
      </c>
      <c r="CM21" s="308">
        <f>CM10*INPUT!$D$23</f>
        <v>261.10666666666668</v>
      </c>
      <c r="CN21" s="308">
        <f>CN10*INPUT!$D$23</f>
        <v>261.10666666666668</v>
      </c>
      <c r="CO21" s="308">
        <f>CO10*INPUT!$D$23</f>
        <v>261.10666666666668</v>
      </c>
      <c r="CP21" s="308">
        <f>CP10*INPUT!$D$23</f>
        <v>261.10666666666668</v>
      </c>
      <c r="CQ21" s="308">
        <f>CQ10*INPUT!$D$23</f>
        <v>261.10666666666668</v>
      </c>
      <c r="CR21" s="308">
        <f>CR10*INPUT!$D$23</f>
        <v>261.10666666666668</v>
      </c>
      <c r="CS21" s="308">
        <f>CS10*INPUT!$D$23</f>
        <v>261.10666666666668</v>
      </c>
      <c r="CT21" s="308">
        <f>CT10*INPUT!$D$23</f>
        <v>261.10666666666668</v>
      </c>
      <c r="CU21" s="308">
        <f>CU10*INPUT!$D$23</f>
        <v>261.10666666666668</v>
      </c>
      <c r="CV21" s="308">
        <f>CV10*INPUT!$D$23</f>
        <v>261.10666666666668</v>
      </c>
      <c r="CW21" s="308">
        <f>CW10*INPUT!$D$23</f>
        <v>261.10666666666668</v>
      </c>
      <c r="CX21" s="308">
        <f>CX10*INPUT!$D$23</f>
        <v>261.10666666666668</v>
      </c>
      <c r="CY21" s="308">
        <f>CY10*INPUT!$D$23</f>
        <v>261.10666666666668</v>
      </c>
      <c r="CZ21" s="308">
        <f>CZ10*INPUT!$D$23</f>
        <v>261.10666666666668</v>
      </c>
      <c r="DA21" s="308">
        <f>DA10*INPUT!$D$23</f>
        <v>261.10666666666668</v>
      </c>
      <c r="DB21" s="308">
        <f>DB10*INPUT!$D$23</f>
        <v>261.10666666666668</v>
      </c>
      <c r="DC21" s="308">
        <f>DC10*INPUT!$D$23</f>
        <v>261.10666666666668</v>
      </c>
      <c r="DD21" s="308">
        <f>DD10*INPUT!$D$23</f>
        <v>261.10666666666668</v>
      </c>
      <c r="DE21" s="308">
        <f>DE10*INPUT!$D$23</f>
        <v>261.10666666666668</v>
      </c>
      <c r="DF21" s="308">
        <f>DF10*INPUT!$D$23</f>
        <v>261.10666666666668</v>
      </c>
      <c r="DG21" s="308">
        <f>DG10*INPUT!$D$23</f>
        <v>261.10666666666668</v>
      </c>
      <c r="DH21" s="308">
        <f>DH10*INPUT!$D$23</f>
        <v>261.10666666666668</v>
      </c>
      <c r="DI21" s="308">
        <f>DI10*INPUT!$D$23</f>
        <v>261.10666666666668</v>
      </c>
      <c r="DJ21" s="308">
        <f>DJ10*INPUT!$D$23</f>
        <v>261.10666666666668</v>
      </c>
      <c r="DK21" s="308">
        <f>DK10*INPUT!$D$23</f>
        <v>261.10666666666668</v>
      </c>
      <c r="DL21" s="308">
        <f>DL10*INPUT!$D$23</f>
        <v>261.10666666666668</v>
      </c>
      <c r="DM21" s="308">
        <f>DM10*INPUT!$D$23</f>
        <v>261.10666666666668</v>
      </c>
      <c r="DN21" s="308">
        <f>DN10*INPUT!$D$23</f>
        <v>261.10666666666668</v>
      </c>
      <c r="DO21" s="308">
        <f>DO10*INPUT!$D$23</f>
        <v>261.10666666666668</v>
      </c>
      <c r="DP21" s="308">
        <f>DP10*INPUT!$D$23</f>
        <v>261.10666666666668</v>
      </c>
      <c r="DQ21" s="308">
        <f>DQ10*INPUT!$D$23</f>
        <v>261.10666666666668</v>
      </c>
      <c r="DR21" s="308">
        <f>DR10*INPUT!$D$23</f>
        <v>261.10666666666668</v>
      </c>
    </row>
    <row r="22" spans="1:122" x14ac:dyDescent="0.3">
      <c r="A22" s="437"/>
      <c r="B22" s="14" t="s">
        <v>197</v>
      </c>
      <c r="C22" s="306">
        <f>C11*INPUT!$D$24</f>
        <v>0</v>
      </c>
      <c r="D22" s="306">
        <f>D11*INPUT!$D$24</f>
        <v>0</v>
      </c>
      <c r="E22" s="306">
        <f>E11*INPUT!$D$24</f>
        <v>0</v>
      </c>
      <c r="F22" s="306">
        <f>F11*INPUT!$D$24</f>
        <v>0</v>
      </c>
      <c r="G22" s="306">
        <f>G11*INPUT!$D$24</f>
        <v>0</v>
      </c>
      <c r="H22" s="307">
        <f>H11*INPUT!$D$24</f>
        <v>0</v>
      </c>
      <c r="I22" s="308">
        <f>I11*INPUT!$D$24</f>
        <v>1872</v>
      </c>
      <c r="J22" s="308">
        <f>J11*INPUT!$D$24</f>
        <v>328</v>
      </c>
      <c r="K22" s="308">
        <f>K11*INPUT!$D$24</f>
        <v>548</v>
      </c>
      <c r="L22" s="308">
        <f>L11*INPUT!$D$24</f>
        <v>916</v>
      </c>
      <c r="M22" s="308">
        <f>M11*INPUT!$D$24</f>
        <v>916</v>
      </c>
      <c r="N22" s="308">
        <f>N11*INPUT!$D$24</f>
        <v>916</v>
      </c>
      <c r="O22" s="308">
        <f>O11*INPUT!$D$24</f>
        <v>916</v>
      </c>
      <c r="P22" s="308">
        <f>P11*INPUT!$D$24</f>
        <v>916</v>
      </c>
      <c r="Q22" s="308">
        <f>Q11*INPUT!$D$24</f>
        <v>916</v>
      </c>
      <c r="R22" s="308">
        <f>R11*INPUT!$D$24</f>
        <v>916</v>
      </c>
      <c r="S22" s="308">
        <f>S11*INPUT!$D$24</f>
        <v>916</v>
      </c>
      <c r="T22" s="308">
        <f>T11*INPUT!$D$24</f>
        <v>916</v>
      </c>
      <c r="U22" s="308">
        <f>U11*INPUT!$D$24</f>
        <v>916</v>
      </c>
      <c r="V22" s="308">
        <f>V11*INPUT!$D$24</f>
        <v>916</v>
      </c>
      <c r="W22" s="308">
        <f>W11*INPUT!$D$24</f>
        <v>916</v>
      </c>
      <c r="X22" s="308">
        <f>X11*INPUT!$D$24</f>
        <v>916</v>
      </c>
      <c r="Y22" s="308">
        <f>Y11*INPUT!$D$24</f>
        <v>916</v>
      </c>
      <c r="Z22" s="308">
        <f>Z11*INPUT!$D$24</f>
        <v>916</v>
      </c>
      <c r="AA22" s="308">
        <f>AA11*INPUT!$D$24</f>
        <v>916</v>
      </c>
      <c r="AB22" s="308">
        <f>AB11*INPUT!$D$24</f>
        <v>916</v>
      </c>
      <c r="AC22" s="308">
        <f>AC11*INPUT!$D$24</f>
        <v>916</v>
      </c>
      <c r="AD22" s="308">
        <f>AD11*INPUT!$D$24</f>
        <v>916</v>
      </c>
      <c r="AE22" s="308">
        <f>AE11*INPUT!$D$24</f>
        <v>916</v>
      </c>
      <c r="AF22" s="308">
        <f>AF11*INPUT!$D$24</f>
        <v>916</v>
      </c>
      <c r="AG22" s="308">
        <f>AG11*INPUT!$D$24</f>
        <v>916</v>
      </c>
      <c r="AH22" s="308">
        <f>AH11*INPUT!$D$24</f>
        <v>916</v>
      </c>
      <c r="AI22" s="308">
        <f>AI11*INPUT!$D$24</f>
        <v>916</v>
      </c>
      <c r="AJ22" s="308">
        <f>AJ11*INPUT!$D$24</f>
        <v>916</v>
      </c>
      <c r="AK22" s="308">
        <f>AK11*INPUT!$D$24</f>
        <v>916</v>
      </c>
      <c r="AL22" s="308">
        <f>AL11*INPUT!$D$24</f>
        <v>916</v>
      </c>
      <c r="AM22" s="308">
        <f>AM11*INPUT!$D$24</f>
        <v>916</v>
      </c>
      <c r="AN22" s="308">
        <f>AN11*INPUT!$D$24</f>
        <v>916</v>
      </c>
      <c r="AO22" s="308">
        <f>AO11*INPUT!$D$24</f>
        <v>916</v>
      </c>
      <c r="AP22" s="308">
        <f>AP11*INPUT!$D$24</f>
        <v>916</v>
      </c>
      <c r="AQ22" s="308">
        <f>AQ11*INPUT!$D$24</f>
        <v>916</v>
      </c>
      <c r="AR22" s="308">
        <f>AR11*INPUT!$D$24</f>
        <v>916</v>
      </c>
      <c r="AS22" s="308">
        <f>AS11*INPUT!$D$24</f>
        <v>916</v>
      </c>
      <c r="AT22" s="308">
        <f>AT11*INPUT!$D$24</f>
        <v>916</v>
      </c>
      <c r="AU22" s="308">
        <f>AU11*INPUT!$D$24</f>
        <v>916</v>
      </c>
      <c r="AV22" s="308">
        <f>AV11*INPUT!$D$24</f>
        <v>916</v>
      </c>
      <c r="AW22" s="308">
        <f>AW11*INPUT!$D$24</f>
        <v>916</v>
      </c>
      <c r="AX22" s="308">
        <f>AX11*INPUT!$D$24</f>
        <v>916</v>
      </c>
      <c r="AY22" s="308">
        <f>AY11*INPUT!$D$24</f>
        <v>916</v>
      </c>
      <c r="AZ22" s="308">
        <f>AZ11*INPUT!$D$24</f>
        <v>916</v>
      </c>
      <c r="BA22" s="308">
        <f>BA11*INPUT!$D$24</f>
        <v>916</v>
      </c>
      <c r="BB22" s="308">
        <f>BB11*INPUT!$D$24</f>
        <v>916</v>
      </c>
      <c r="BC22" s="308">
        <f>BC11*INPUT!$D$24</f>
        <v>916</v>
      </c>
      <c r="BD22" s="308">
        <f>BD11*INPUT!$D$24</f>
        <v>916</v>
      </c>
      <c r="BE22" s="308">
        <f>BE11*INPUT!$D$24</f>
        <v>916</v>
      </c>
      <c r="BF22" s="308">
        <f>BF11*INPUT!$D$24</f>
        <v>916</v>
      </c>
      <c r="BG22" s="308">
        <f>BG11*INPUT!$D$24</f>
        <v>916</v>
      </c>
      <c r="BH22" s="308">
        <f>BH11*INPUT!$D$24</f>
        <v>916</v>
      </c>
      <c r="BI22" s="308">
        <f>BI11*INPUT!$D$24</f>
        <v>916</v>
      </c>
      <c r="BJ22" s="308">
        <f>BJ11*INPUT!$D$24</f>
        <v>916</v>
      </c>
      <c r="BK22" s="308">
        <f>BK11*INPUT!$D$24</f>
        <v>916</v>
      </c>
      <c r="BL22" s="308">
        <f>BL11*INPUT!$D$24</f>
        <v>916</v>
      </c>
      <c r="BM22" s="308">
        <f>BM11*INPUT!$D$24</f>
        <v>916</v>
      </c>
      <c r="BN22" s="308">
        <f>BN11*INPUT!$D$24</f>
        <v>916</v>
      </c>
      <c r="BO22" s="308">
        <f>BO11*INPUT!$D$24</f>
        <v>916</v>
      </c>
      <c r="BP22" s="308">
        <f>BP11*INPUT!$D$24</f>
        <v>916</v>
      </c>
      <c r="BQ22" s="308">
        <f>BQ11*INPUT!$D$24</f>
        <v>916</v>
      </c>
      <c r="BR22" s="308">
        <f>BR11*INPUT!$D$24</f>
        <v>916</v>
      </c>
      <c r="BS22" s="308">
        <f>BS11*INPUT!$D$24</f>
        <v>916</v>
      </c>
      <c r="BT22" s="308">
        <f>BT11*INPUT!$D$24</f>
        <v>916</v>
      </c>
      <c r="BU22" s="308">
        <f>BU11*INPUT!$D$24</f>
        <v>916</v>
      </c>
      <c r="BV22" s="308">
        <f>BV11*INPUT!$D$24</f>
        <v>916</v>
      </c>
      <c r="BW22" s="308">
        <f>BW11*INPUT!$D$24</f>
        <v>916</v>
      </c>
      <c r="BX22" s="308">
        <f>BX11*INPUT!$D$24</f>
        <v>916</v>
      </c>
      <c r="BY22" s="308">
        <f>BY11*INPUT!$D$24</f>
        <v>916</v>
      </c>
      <c r="BZ22" s="308">
        <f>BZ11*INPUT!$D$24</f>
        <v>916</v>
      </c>
      <c r="CA22" s="308">
        <f>CA11*INPUT!$D$24</f>
        <v>916</v>
      </c>
      <c r="CB22" s="308">
        <f>CB11*INPUT!$D$24</f>
        <v>916</v>
      </c>
      <c r="CC22" s="308">
        <f>CC11*INPUT!$D$24</f>
        <v>916</v>
      </c>
      <c r="CD22" s="308">
        <f>CD11*INPUT!$D$24</f>
        <v>916</v>
      </c>
      <c r="CE22" s="308">
        <f>CE11*INPUT!$D$24</f>
        <v>916</v>
      </c>
      <c r="CF22" s="308">
        <f>CF11*INPUT!$D$24</f>
        <v>916</v>
      </c>
      <c r="CG22" s="308">
        <f>CG11*INPUT!$D$24</f>
        <v>916</v>
      </c>
      <c r="CH22" s="308">
        <f>CH11*INPUT!$D$24</f>
        <v>916</v>
      </c>
      <c r="CI22" s="308">
        <f>CI11*INPUT!$D$24</f>
        <v>916</v>
      </c>
      <c r="CJ22" s="308">
        <f>CJ11*INPUT!$D$24</f>
        <v>916</v>
      </c>
      <c r="CK22" s="308">
        <f>CK11*INPUT!$D$24</f>
        <v>916</v>
      </c>
      <c r="CL22" s="308">
        <f>CL11*INPUT!$D$24</f>
        <v>916</v>
      </c>
      <c r="CM22" s="308">
        <f>CM11*INPUT!$D$24</f>
        <v>916</v>
      </c>
      <c r="CN22" s="308">
        <f>CN11*INPUT!$D$24</f>
        <v>916</v>
      </c>
      <c r="CO22" s="308">
        <f>CO11*INPUT!$D$24</f>
        <v>916</v>
      </c>
      <c r="CP22" s="308">
        <f>CP11*INPUT!$D$24</f>
        <v>916</v>
      </c>
      <c r="CQ22" s="308">
        <f>CQ11*INPUT!$D$24</f>
        <v>916</v>
      </c>
      <c r="CR22" s="308">
        <f>CR11*INPUT!$D$24</f>
        <v>916</v>
      </c>
      <c r="CS22" s="308">
        <f>CS11*INPUT!$D$24</f>
        <v>916</v>
      </c>
      <c r="CT22" s="308">
        <f>CT11*INPUT!$D$24</f>
        <v>916</v>
      </c>
      <c r="CU22" s="308">
        <f>CU11*INPUT!$D$24</f>
        <v>916</v>
      </c>
      <c r="CV22" s="308">
        <f>CV11*INPUT!$D$24</f>
        <v>916</v>
      </c>
      <c r="CW22" s="308">
        <f>CW11*INPUT!$D$24</f>
        <v>916</v>
      </c>
      <c r="CX22" s="308">
        <f>CX11*INPUT!$D$24</f>
        <v>916</v>
      </c>
      <c r="CY22" s="308">
        <f>CY11*INPUT!$D$24</f>
        <v>916</v>
      </c>
      <c r="CZ22" s="308">
        <f>CZ11*INPUT!$D$24</f>
        <v>916</v>
      </c>
      <c r="DA22" s="308">
        <f>DA11*INPUT!$D$24</f>
        <v>916</v>
      </c>
      <c r="DB22" s="308">
        <f>DB11*INPUT!$D$24</f>
        <v>916</v>
      </c>
      <c r="DC22" s="308">
        <f>DC11*INPUT!$D$24</f>
        <v>916</v>
      </c>
      <c r="DD22" s="308">
        <f>DD11*INPUT!$D$24</f>
        <v>916</v>
      </c>
      <c r="DE22" s="308">
        <f>DE11*INPUT!$D$24</f>
        <v>916</v>
      </c>
      <c r="DF22" s="308">
        <f>DF11*INPUT!$D$24</f>
        <v>916</v>
      </c>
      <c r="DG22" s="308">
        <f>DG11*INPUT!$D$24</f>
        <v>916</v>
      </c>
      <c r="DH22" s="308">
        <f>DH11*INPUT!$D$24</f>
        <v>916</v>
      </c>
      <c r="DI22" s="308">
        <f>DI11*INPUT!$D$24</f>
        <v>916</v>
      </c>
      <c r="DJ22" s="308">
        <f>DJ11*INPUT!$D$24</f>
        <v>916</v>
      </c>
      <c r="DK22" s="308">
        <f>DK11*INPUT!$D$24</f>
        <v>916</v>
      </c>
      <c r="DL22" s="308">
        <f>DL11*INPUT!$D$24</f>
        <v>916</v>
      </c>
      <c r="DM22" s="308">
        <f>DM11*INPUT!$D$24</f>
        <v>916</v>
      </c>
      <c r="DN22" s="308">
        <f>DN11*INPUT!$D$24</f>
        <v>916</v>
      </c>
      <c r="DO22" s="308">
        <f>DO11*INPUT!$D$24</f>
        <v>916</v>
      </c>
      <c r="DP22" s="308">
        <f>DP11*INPUT!$D$24</f>
        <v>916</v>
      </c>
      <c r="DQ22" s="308">
        <f>DQ11*INPUT!$D$24</f>
        <v>916</v>
      </c>
      <c r="DR22" s="308">
        <f>DR11*INPUT!$D$24</f>
        <v>916</v>
      </c>
    </row>
    <row r="23" spans="1:122" x14ac:dyDescent="0.3">
      <c r="A23" s="437"/>
      <c r="B23" s="14" t="s">
        <v>198</v>
      </c>
      <c r="C23" s="306">
        <f>C12*INPUT!$D$25</f>
        <v>0</v>
      </c>
      <c r="D23" s="306">
        <f>D12*INPUT!$D$25</f>
        <v>0</v>
      </c>
      <c r="E23" s="306">
        <f>E12*INPUT!$D$25</f>
        <v>330</v>
      </c>
      <c r="F23" s="306">
        <f>F12*INPUT!$D$25</f>
        <v>0</v>
      </c>
      <c r="G23" s="306">
        <f>G12*INPUT!$D$25</f>
        <v>330</v>
      </c>
      <c r="H23" s="307">
        <f>H12*INPUT!$D$25</f>
        <v>0</v>
      </c>
      <c r="I23" s="308">
        <f>I12*INPUT!$D$25</f>
        <v>330</v>
      </c>
      <c r="J23" s="308">
        <f>J12*INPUT!$D$25</f>
        <v>0</v>
      </c>
      <c r="K23" s="308">
        <f>K12*INPUT!$D$25</f>
        <v>0</v>
      </c>
      <c r="L23" s="308">
        <f>L12*INPUT!$D$25</f>
        <v>330</v>
      </c>
      <c r="M23" s="308">
        <f>M12*INPUT!$D$25</f>
        <v>0</v>
      </c>
      <c r="N23" s="308">
        <f>N12*INPUT!$D$25</f>
        <v>330</v>
      </c>
      <c r="O23" s="308">
        <f>O12*INPUT!$D$25</f>
        <v>0</v>
      </c>
      <c r="P23" s="308">
        <f>P12*INPUT!$D$25</f>
        <v>330</v>
      </c>
      <c r="Q23" s="308">
        <f>Q12*INPUT!$D$25</f>
        <v>0</v>
      </c>
      <c r="R23" s="308">
        <f>R12*INPUT!$D$25</f>
        <v>330</v>
      </c>
      <c r="S23" s="308">
        <f>S12*INPUT!$D$25</f>
        <v>0</v>
      </c>
      <c r="T23" s="308">
        <f>T12*INPUT!$D$25</f>
        <v>330</v>
      </c>
      <c r="U23" s="308">
        <f>U12*INPUT!$D$25</f>
        <v>0</v>
      </c>
      <c r="V23" s="308">
        <f>V12*INPUT!$D$25</f>
        <v>330</v>
      </c>
      <c r="W23" s="308">
        <f>W12*INPUT!$D$25</f>
        <v>0</v>
      </c>
      <c r="X23" s="308">
        <f>X12*INPUT!$D$25</f>
        <v>330</v>
      </c>
      <c r="Y23" s="308">
        <f>Y12*INPUT!$D$25</f>
        <v>0</v>
      </c>
      <c r="Z23" s="308">
        <f>Z12*INPUT!$D$25</f>
        <v>330</v>
      </c>
      <c r="AA23" s="308">
        <f>AA12*INPUT!$D$25</f>
        <v>0</v>
      </c>
      <c r="AB23" s="308">
        <f>AB12*INPUT!$D$25</f>
        <v>330</v>
      </c>
      <c r="AC23" s="308">
        <f>AC12*INPUT!$D$25</f>
        <v>0</v>
      </c>
      <c r="AD23" s="308">
        <f>AD12*INPUT!$D$25</f>
        <v>330</v>
      </c>
      <c r="AE23" s="308">
        <f>AE12*INPUT!$D$25</f>
        <v>0</v>
      </c>
      <c r="AF23" s="308">
        <f>AF12*INPUT!$D$25</f>
        <v>330</v>
      </c>
      <c r="AG23" s="308">
        <f>AG12*INPUT!$D$25</f>
        <v>0</v>
      </c>
      <c r="AH23" s="308">
        <f>AH12*INPUT!$D$25</f>
        <v>330</v>
      </c>
      <c r="AI23" s="308">
        <f>AI12*INPUT!$D$25</f>
        <v>0</v>
      </c>
      <c r="AJ23" s="308">
        <f>AJ12*INPUT!$D$25</f>
        <v>330</v>
      </c>
      <c r="AK23" s="308">
        <f>AK12*INPUT!$D$25</f>
        <v>0</v>
      </c>
      <c r="AL23" s="308">
        <f>AL12*INPUT!$D$25</f>
        <v>330</v>
      </c>
      <c r="AM23" s="308">
        <f>AM12*INPUT!$D$25</f>
        <v>0</v>
      </c>
      <c r="AN23" s="308">
        <f>AN12*INPUT!$D$25</f>
        <v>330</v>
      </c>
      <c r="AO23" s="308">
        <f>AO12*INPUT!$D$25</f>
        <v>0</v>
      </c>
      <c r="AP23" s="308">
        <f>AP12*INPUT!$D$25</f>
        <v>330</v>
      </c>
      <c r="AQ23" s="308">
        <f>AQ12*INPUT!$D$25</f>
        <v>0</v>
      </c>
      <c r="AR23" s="308">
        <f>AR12*INPUT!$D$25</f>
        <v>330</v>
      </c>
      <c r="AS23" s="308">
        <f>AS12*INPUT!$D$25</f>
        <v>0</v>
      </c>
      <c r="AT23" s="308">
        <f>AT12*INPUT!$D$25</f>
        <v>330</v>
      </c>
      <c r="AU23" s="308">
        <f>AU12*INPUT!$D$25</f>
        <v>0</v>
      </c>
      <c r="AV23" s="308">
        <f>AV12*INPUT!$D$25</f>
        <v>330</v>
      </c>
      <c r="AW23" s="308">
        <f>AW12*INPUT!$D$25</f>
        <v>0</v>
      </c>
      <c r="AX23" s="308">
        <f>AX12*INPUT!$D$25</f>
        <v>330</v>
      </c>
      <c r="AY23" s="308">
        <f>AY12*INPUT!$D$25</f>
        <v>0</v>
      </c>
      <c r="AZ23" s="308">
        <f>AZ12*INPUT!$D$25</f>
        <v>330</v>
      </c>
      <c r="BA23" s="308">
        <f>BA12*INPUT!$D$25</f>
        <v>0</v>
      </c>
      <c r="BB23" s="308">
        <f>BB12*INPUT!$D$25</f>
        <v>330</v>
      </c>
      <c r="BC23" s="308">
        <f>BC12*INPUT!$D$25</f>
        <v>0</v>
      </c>
      <c r="BD23" s="308">
        <f>BD12*INPUT!$D$25</f>
        <v>330</v>
      </c>
      <c r="BE23" s="308">
        <f>BE12*INPUT!$D$25</f>
        <v>0</v>
      </c>
      <c r="BF23" s="308">
        <f>BF12*INPUT!$D$25</f>
        <v>330</v>
      </c>
      <c r="BG23" s="308">
        <f>BG12*INPUT!$D$25</f>
        <v>0</v>
      </c>
      <c r="BH23" s="308">
        <f>BH12*INPUT!$D$25</f>
        <v>330</v>
      </c>
      <c r="BI23" s="308">
        <f>BI12*INPUT!$D$25</f>
        <v>0</v>
      </c>
      <c r="BJ23" s="308">
        <f>BJ12*INPUT!$D$25</f>
        <v>330</v>
      </c>
      <c r="BK23" s="308">
        <f>BK12*INPUT!$D$25</f>
        <v>0</v>
      </c>
      <c r="BL23" s="308">
        <f>BL12*INPUT!$D$25</f>
        <v>330</v>
      </c>
      <c r="BM23" s="308">
        <f>BM12*INPUT!$D$25</f>
        <v>0</v>
      </c>
      <c r="BN23" s="308">
        <f>BN12*INPUT!$D$25</f>
        <v>330</v>
      </c>
      <c r="BO23" s="308">
        <f>BO12*INPUT!$D$25</f>
        <v>0</v>
      </c>
      <c r="BP23" s="308">
        <f>BP12*INPUT!$D$25</f>
        <v>330</v>
      </c>
      <c r="BQ23" s="308">
        <f>BQ12*INPUT!$D$25</f>
        <v>0</v>
      </c>
      <c r="BR23" s="308">
        <f>BR12*INPUT!$D$25</f>
        <v>330</v>
      </c>
      <c r="BS23" s="308">
        <f>BS12*INPUT!$D$25</f>
        <v>0</v>
      </c>
      <c r="BT23" s="308">
        <f>BT12*INPUT!$D$25</f>
        <v>330</v>
      </c>
      <c r="BU23" s="308">
        <f>BU12*INPUT!$D$25</f>
        <v>0</v>
      </c>
      <c r="BV23" s="308">
        <f>BV12*INPUT!$D$25</f>
        <v>330</v>
      </c>
      <c r="BW23" s="308">
        <f>BW12*INPUT!$D$25</f>
        <v>0</v>
      </c>
      <c r="BX23" s="308">
        <f>BX12*INPUT!$D$25</f>
        <v>330</v>
      </c>
      <c r="BY23" s="308">
        <f>BY12*INPUT!$D$25</f>
        <v>0</v>
      </c>
      <c r="BZ23" s="308">
        <f>BZ12*INPUT!$D$25</f>
        <v>330</v>
      </c>
      <c r="CA23" s="308">
        <f>CA12*INPUT!$D$25</f>
        <v>0</v>
      </c>
      <c r="CB23" s="308">
        <f>CB12*INPUT!$D$25</f>
        <v>330</v>
      </c>
      <c r="CC23" s="308">
        <f>CC12*INPUT!$D$25</f>
        <v>0</v>
      </c>
      <c r="CD23" s="308">
        <f>CD12*INPUT!$D$25</f>
        <v>330</v>
      </c>
      <c r="CE23" s="308">
        <f>CE12*INPUT!$D$25</f>
        <v>0</v>
      </c>
      <c r="CF23" s="308">
        <f>CF12*INPUT!$D$25</f>
        <v>330</v>
      </c>
      <c r="CG23" s="308">
        <f>CG12*INPUT!$D$25</f>
        <v>0</v>
      </c>
      <c r="CH23" s="308">
        <f>CH12*INPUT!$D$25</f>
        <v>330</v>
      </c>
      <c r="CI23" s="308">
        <f>CI12*INPUT!$D$25</f>
        <v>0</v>
      </c>
      <c r="CJ23" s="308">
        <f>CJ12*INPUT!$D$25</f>
        <v>330</v>
      </c>
      <c r="CK23" s="308">
        <f>CK12*INPUT!$D$25</f>
        <v>0</v>
      </c>
      <c r="CL23" s="308">
        <f>CL12*INPUT!$D$25</f>
        <v>330</v>
      </c>
      <c r="CM23" s="308">
        <f>CM12*INPUT!$D$25</f>
        <v>0</v>
      </c>
      <c r="CN23" s="308">
        <f>CN12*INPUT!$D$25</f>
        <v>330</v>
      </c>
      <c r="CO23" s="308">
        <f>CO12*INPUT!$D$25</f>
        <v>0</v>
      </c>
      <c r="CP23" s="308">
        <f>CP12*INPUT!$D$25</f>
        <v>330</v>
      </c>
      <c r="CQ23" s="308">
        <f>CQ12*INPUT!$D$25</f>
        <v>0</v>
      </c>
      <c r="CR23" s="308">
        <f>CR12*INPUT!$D$25</f>
        <v>330</v>
      </c>
      <c r="CS23" s="308">
        <f>CS12*INPUT!$D$25</f>
        <v>0</v>
      </c>
      <c r="CT23" s="308">
        <f>CT12*INPUT!$D$25</f>
        <v>330</v>
      </c>
      <c r="CU23" s="308">
        <f>CU12*INPUT!$D$25</f>
        <v>0</v>
      </c>
      <c r="CV23" s="308">
        <f>CV12*INPUT!$D$25</f>
        <v>330</v>
      </c>
      <c r="CW23" s="308">
        <f>CW12*INPUT!$D$25</f>
        <v>0</v>
      </c>
      <c r="CX23" s="308">
        <f>CX12*INPUT!$D$25</f>
        <v>330</v>
      </c>
      <c r="CY23" s="308">
        <f>CY12*INPUT!$D$25</f>
        <v>0</v>
      </c>
      <c r="CZ23" s="308">
        <f>CZ12*INPUT!$D$25</f>
        <v>330</v>
      </c>
      <c r="DA23" s="308">
        <f>DA12*INPUT!$D$25</f>
        <v>0</v>
      </c>
      <c r="DB23" s="308">
        <f>DB12*INPUT!$D$25</f>
        <v>330</v>
      </c>
      <c r="DC23" s="308">
        <f>DC12*INPUT!$D$25</f>
        <v>0</v>
      </c>
      <c r="DD23" s="308">
        <f>DD12*INPUT!$D$25</f>
        <v>330</v>
      </c>
      <c r="DE23" s="308">
        <f>DE12*INPUT!$D$25</f>
        <v>0</v>
      </c>
      <c r="DF23" s="308">
        <f>DF12*INPUT!$D$25</f>
        <v>330</v>
      </c>
      <c r="DG23" s="308">
        <f>DG12*INPUT!$D$25</f>
        <v>0</v>
      </c>
      <c r="DH23" s="308">
        <f>DH12*INPUT!$D$25</f>
        <v>330</v>
      </c>
      <c r="DI23" s="308">
        <f>DI12*INPUT!$D$25</f>
        <v>0</v>
      </c>
      <c r="DJ23" s="308">
        <f>DJ12*INPUT!$D$25</f>
        <v>330</v>
      </c>
      <c r="DK23" s="308">
        <f>DK12*INPUT!$D$25</f>
        <v>0</v>
      </c>
      <c r="DL23" s="308">
        <f>DL12*INPUT!$D$25</f>
        <v>330</v>
      </c>
      <c r="DM23" s="308">
        <f>DM12*INPUT!$D$25</f>
        <v>0</v>
      </c>
      <c r="DN23" s="308">
        <f>DN12*INPUT!$D$25</f>
        <v>330</v>
      </c>
      <c r="DO23" s="308">
        <f>DO12*INPUT!$D$25</f>
        <v>0</v>
      </c>
      <c r="DP23" s="308">
        <f>DP12*INPUT!$D$25</f>
        <v>330</v>
      </c>
      <c r="DQ23" s="308">
        <f>DQ12*INPUT!$D$25</f>
        <v>0</v>
      </c>
      <c r="DR23" s="308">
        <f>DR12*INPUT!$D$25</f>
        <v>330</v>
      </c>
    </row>
    <row r="24" spans="1:122" x14ac:dyDescent="0.3">
      <c r="A24" s="437"/>
      <c r="B24" s="14" t="s">
        <v>199</v>
      </c>
      <c r="C24" s="306">
        <v>1500</v>
      </c>
      <c r="D24" s="308"/>
      <c r="E24" s="116"/>
      <c r="F24" s="116"/>
      <c r="G24" s="116"/>
      <c r="H24" s="119"/>
      <c r="I24" s="116">
        <v>1500</v>
      </c>
      <c r="J24" s="116"/>
      <c r="K24" s="116">
        <v>1500</v>
      </c>
      <c r="L24" s="144"/>
      <c r="M24" s="116">
        <f>I24</f>
        <v>1500</v>
      </c>
      <c r="N24" s="144"/>
      <c r="O24" s="116">
        <f>K24</f>
        <v>1500</v>
      </c>
      <c r="P24" s="144"/>
      <c r="Q24" s="116">
        <f t="shared" ref="Q24" si="10">M24</f>
        <v>1500</v>
      </c>
      <c r="R24" s="144"/>
      <c r="S24" s="116">
        <f t="shared" ref="S24" si="11">O24</f>
        <v>1500</v>
      </c>
      <c r="T24" s="144"/>
      <c r="U24" s="116">
        <f t="shared" ref="U24" si="12">Q24</f>
        <v>1500</v>
      </c>
      <c r="V24" s="144"/>
      <c r="W24" s="116">
        <f t="shared" ref="W24" si="13">S24</f>
        <v>1500</v>
      </c>
      <c r="X24" s="144"/>
      <c r="Y24" s="116">
        <f t="shared" ref="Y24" si="14">U24</f>
        <v>1500</v>
      </c>
      <c r="Z24" s="144"/>
      <c r="AA24" s="116">
        <f t="shared" ref="AA24" si="15">W24</f>
        <v>1500</v>
      </c>
      <c r="AB24" s="144"/>
      <c r="AC24" s="116">
        <f t="shared" ref="AC24" si="16">Y24</f>
        <v>1500</v>
      </c>
      <c r="AD24" s="144"/>
      <c r="AE24" s="116">
        <f t="shared" ref="AE24" si="17">AA24</f>
        <v>1500</v>
      </c>
      <c r="AF24" s="144"/>
      <c r="AG24" s="116">
        <f t="shared" ref="AG24" si="18">AC24</f>
        <v>1500</v>
      </c>
      <c r="AH24" s="144"/>
      <c r="AI24" s="116">
        <f t="shared" ref="AI24" si="19">AE24</f>
        <v>1500</v>
      </c>
      <c r="AJ24" s="144"/>
      <c r="AK24" s="116">
        <f t="shared" ref="AK24" si="20">AG24</f>
        <v>1500</v>
      </c>
      <c r="AL24" s="144"/>
      <c r="AM24" s="116">
        <f t="shared" ref="AM24" si="21">AI24</f>
        <v>1500</v>
      </c>
      <c r="AN24" s="144"/>
      <c r="AO24" s="116">
        <f t="shared" ref="AO24" si="22">AK24</f>
        <v>1500</v>
      </c>
      <c r="AP24" s="144"/>
      <c r="AQ24" s="116">
        <f t="shared" ref="AQ24" si="23">AM24</f>
        <v>1500</v>
      </c>
      <c r="AR24" s="144"/>
      <c r="AS24" s="116">
        <f t="shared" ref="AS24" si="24">AO24</f>
        <v>1500</v>
      </c>
      <c r="AT24" s="144"/>
      <c r="AU24" s="116">
        <f t="shared" ref="AU24" si="25">AQ24</f>
        <v>1500</v>
      </c>
      <c r="AV24" s="144"/>
      <c r="AW24" s="116">
        <f t="shared" ref="AW24" si="26">AS24</f>
        <v>1500</v>
      </c>
      <c r="AX24" s="144"/>
      <c r="AY24" s="116">
        <f t="shared" ref="AY24" si="27">AU24</f>
        <v>1500</v>
      </c>
      <c r="AZ24" s="144"/>
      <c r="BA24" s="116">
        <f t="shared" ref="BA24" si="28">AW24</f>
        <v>1500</v>
      </c>
      <c r="BB24" s="144"/>
      <c r="BC24" s="116">
        <f t="shared" ref="BC24" si="29">AY24</f>
        <v>1500</v>
      </c>
      <c r="BD24" s="144"/>
      <c r="BE24" s="116">
        <f t="shared" ref="BE24" si="30">BA24</f>
        <v>1500</v>
      </c>
      <c r="BF24" s="144"/>
      <c r="BG24" s="116">
        <f t="shared" ref="BG24" si="31">BC24</f>
        <v>1500</v>
      </c>
      <c r="BH24" s="144"/>
      <c r="BI24" s="116">
        <f t="shared" ref="BI24" si="32">BE24</f>
        <v>1500</v>
      </c>
      <c r="BJ24" s="144"/>
      <c r="BK24" s="116">
        <f t="shared" ref="BK24" si="33">BG24</f>
        <v>1500</v>
      </c>
      <c r="BL24" s="144"/>
      <c r="BM24" s="116">
        <f t="shared" ref="BM24" si="34">BI24</f>
        <v>1500</v>
      </c>
      <c r="BN24" s="144"/>
      <c r="BO24" s="116">
        <f t="shared" ref="BO24" si="35">BK24</f>
        <v>1500</v>
      </c>
      <c r="BP24" s="144"/>
      <c r="BQ24" s="116">
        <f t="shared" ref="BQ24" si="36">BM24</f>
        <v>1500</v>
      </c>
      <c r="BR24" s="144"/>
      <c r="BS24" s="116">
        <f t="shared" ref="BS24" si="37">BO24</f>
        <v>1500</v>
      </c>
      <c r="BT24" s="144"/>
      <c r="BU24" s="116">
        <f t="shared" ref="BU24" si="38">BQ24</f>
        <v>1500</v>
      </c>
      <c r="BV24" s="144"/>
      <c r="BW24" s="116">
        <f t="shared" ref="BW24" si="39">BS24</f>
        <v>1500</v>
      </c>
      <c r="BX24" s="144"/>
      <c r="BY24" s="116">
        <f t="shared" ref="BY24" si="40">BU24</f>
        <v>1500</v>
      </c>
      <c r="BZ24" s="144"/>
      <c r="CA24" s="116">
        <f t="shared" ref="CA24" si="41">BW24</f>
        <v>1500</v>
      </c>
      <c r="CB24" s="144"/>
      <c r="CC24" s="116">
        <f t="shared" ref="CC24" si="42">BY24</f>
        <v>1500</v>
      </c>
      <c r="CD24" s="144"/>
      <c r="CE24" s="116">
        <f t="shared" ref="CE24" si="43">CA24</f>
        <v>1500</v>
      </c>
      <c r="CF24" s="144"/>
      <c r="CG24" s="116">
        <f t="shared" ref="CG24" si="44">CC24</f>
        <v>1500</v>
      </c>
      <c r="CH24" s="144"/>
      <c r="CI24" s="116">
        <f t="shared" ref="CI24" si="45">CE24</f>
        <v>1500</v>
      </c>
      <c r="CJ24" s="144"/>
      <c r="CK24" s="116">
        <f t="shared" ref="CK24" si="46">CG24</f>
        <v>1500</v>
      </c>
      <c r="CL24" s="144"/>
      <c r="CM24" s="116">
        <f t="shared" ref="CM24" si="47">CI24</f>
        <v>1500</v>
      </c>
      <c r="CN24" s="144"/>
      <c r="CO24" s="116">
        <f t="shared" ref="CO24" si="48">CK24</f>
        <v>1500</v>
      </c>
      <c r="CP24" s="144"/>
      <c r="CQ24" s="116">
        <f t="shared" ref="CQ24" si="49">CM24</f>
        <v>1500</v>
      </c>
      <c r="CR24" s="144"/>
      <c r="CS24" s="116">
        <f t="shared" ref="CS24" si="50">CO24</f>
        <v>1500</v>
      </c>
      <c r="CT24" s="144"/>
      <c r="CU24" s="116">
        <f t="shared" ref="CU24" si="51">CQ24</f>
        <v>1500</v>
      </c>
      <c r="CV24" s="144"/>
      <c r="CW24" s="116">
        <f t="shared" ref="CW24" si="52">CS24</f>
        <v>1500</v>
      </c>
      <c r="CX24" s="144"/>
      <c r="CY24" s="116">
        <f t="shared" ref="CY24" si="53">CU24</f>
        <v>1500</v>
      </c>
      <c r="CZ24" s="144"/>
      <c r="DA24" s="116">
        <f t="shared" ref="DA24" si="54">CW24</f>
        <v>1500</v>
      </c>
      <c r="DB24" s="144"/>
      <c r="DC24" s="116">
        <f t="shared" ref="DC24" si="55">CY24</f>
        <v>1500</v>
      </c>
      <c r="DD24" s="144"/>
      <c r="DE24" s="116">
        <f t="shared" ref="DE24" si="56">DA24</f>
        <v>1500</v>
      </c>
      <c r="DF24" s="144"/>
      <c r="DG24" s="116">
        <f t="shared" ref="DG24" si="57">DC24</f>
        <v>1500</v>
      </c>
      <c r="DH24" s="144"/>
      <c r="DI24" s="116">
        <f t="shared" ref="DI24" si="58">DE24</f>
        <v>1500</v>
      </c>
      <c r="DJ24" s="144"/>
      <c r="DK24" s="116">
        <f t="shared" ref="DK24" si="59">DG24</f>
        <v>1500</v>
      </c>
      <c r="DL24" s="144"/>
      <c r="DM24" s="116">
        <f t="shared" ref="DM24" si="60">DI24</f>
        <v>1500</v>
      </c>
      <c r="DN24" s="144"/>
      <c r="DO24" s="116">
        <f t="shared" ref="DO24" si="61">DK24</f>
        <v>1500</v>
      </c>
      <c r="DP24" s="144"/>
      <c r="DQ24" s="116">
        <f t="shared" ref="DQ24" si="62">DM24</f>
        <v>1500</v>
      </c>
      <c r="DR24" s="144"/>
    </row>
    <row r="25" spans="1:122" x14ac:dyDescent="0.3">
      <c r="A25" s="437"/>
      <c r="B25" s="14" t="s">
        <v>200</v>
      </c>
      <c r="C25" s="306">
        <f>C13*INPUT!$D$26</f>
        <v>0</v>
      </c>
      <c r="D25" s="306">
        <f>D13*INPUT!$D$26</f>
        <v>3114</v>
      </c>
      <c r="E25" s="306">
        <f>E13*INPUT!$D$26</f>
        <v>0</v>
      </c>
      <c r="F25" s="306">
        <f>F13*INPUT!$D$26</f>
        <v>0</v>
      </c>
      <c r="G25" s="306">
        <f>G13*INPUT!$D$26</f>
        <v>0</v>
      </c>
      <c r="H25" s="307">
        <f>H13*INPUT!$D$26</f>
        <v>0</v>
      </c>
      <c r="I25" s="308">
        <f>I13*INPUT!$D$26</f>
        <v>0</v>
      </c>
      <c r="J25" s="308">
        <f>J13*INPUT!$D$26</f>
        <v>3210</v>
      </c>
      <c r="K25" s="308">
        <f>K13*INPUT!$D$26</f>
        <v>1200</v>
      </c>
      <c r="L25" s="308">
        <f>L13*INPUT!$D$26</f>
        <v>2508.0000000000005</v>
      </c>
      <c r="M25" s="308">
        <f>M13*INPUT!$D$26</f>
        <v>2508.0000000000005</v>
      </c>
      <c r="N25" s="308">
        <f>N13*INPUT!$D$26</f>
        <v>2508.0000000000005</v>
      </c>
      <c r="O25" s="308">
        <f>O13*INPUT!$D$26</f>
        <v>2531.7978926799346</v>
      </c>
      <c r="P25" s="308">
        <f>P13*INPUT!$D$26</f>
        <v>2555.8215986357886</v>
      </c>
      <c r="Q25" s="308">
        <f>Q13*INPUT!$D$26</f>
        <v>2580.0732605629782</v>
      </c>
      <c r="R25" s="308">
        <f>R13*INPUT!$D$26</f>
        <v>2604.5550414885151</v>
      </c>
      <c r="S25" s="308">
        <f>S13*INPUT!$D$26</f>
        <v>2629.2691249639238</v>
      </c>
      <c r="T25" s="308">
        <f>T13*INPUT!$D$26</f>
        <v>2654.2177152599988</v>
      </c>
      <c r="U25" s="308">
        <f>U13*INPUT!$D$26</f>
        <v>2679.4030375634029</v>
      </c>
      <c r="V25" s="308">
        <f>V13*INPUT!$D$26</f>
        <v>2704.8273381751351</v>
      </c>
      <c r="W25" s="308">
        <f>W13*INPUT!$D$26</f>
        <v>2730.4928847108786</v>
      </c>
      <c r="X25" s="308">
        <f>X13*INPUT!$D$26</f>
        <v>2756.4019663032523</v>
      </c>
      <c r="Y25" s="308">
        <f>Y13*INPUT!$D$26</f>
        <v>2782.5568938059814</v>
      </c>
      <c r="Z25" s="308">
        <f>Z13*INPUT!$D$26</f>
        <v>2808.9600000000028</v>
      </c>
      <c r="AA25" s="308">
        <f>AA13*INPUT!$D$26</f>
        <v>2835.6136398015292</v>
      </c>
      <c r="AB25" s="308">
        <f>AB13*INPUT!$D$26</f>
        <v>2862.5201904720852</v>
      </c>
      <c r="AC25" s="308">
        <f>AC13*INPUT!$D$26</f>
        <v>2889.6820518305381</v>
      </c>
      <c r="AD25" s="308">
        <f>AD13*INPUT!$D$26</f>
        <v>2917.1016464671393</v>
      </c>
      <c r="AE25" s="308">
        <f>AE13*INPUT!$D$26</f>
        <v>2944.7814199595969</v>
      </c>
      <c r="AF25" s="308">
        <f>AF13*INPUT!$D$26</f>
        <v>2972.7238410912009</v>
      </c>
      <c r="AG25" s="308">
        <f>AG13*INPUT!$D$26</f>
        <v>3000.9314020710135</v>
      </c>
      <c r="AH25" s="308">
        <f>AH13*INPUT!$D$26</f>
        <v>3029.4066187561534</v>
      </c>
      <c r="AI25" s="308">
        <f>AI13*INPUT!$D$26</f>
        <v>3058.152030876186</v>
      </c>
      <c r="AJ25" s="308">
        <f>AJ13*INPUT!$D$26</f>
        <v>3087.1702022596451</v>
      </c>
      <c r="AK25" s="308">
        <f>AK13*INPUT!$D$26</f>
        <v>3116.4637210627016</v>
      </c>
      <c r="AL25" s="308">
        <f>AL13*INPUT!$D$26</f>
        <v>3146.0352000000062</v>
      </c>
      <c r="AM25" s="308">
        <f>AM13*INPUT!$D$26</f>
        <v>3175.8872765777155</v>
      </c>
      <c r="AN25" s="308">
        <f>AN13*INPUT!$D$26</f>
        <v>3206.0226133287383</v>
      </c>
      <c r="AO25" s="308">
        <f>AO13*INPUT!$D$26</f>
        <v>3236.4438980502055</v>
      </c>
      <c r="AP25" s="308">
        <f>AP13*INPUT!$D$26</f>
        <v>3267.1538440431987</v>
      </c>
      <c r="AQ25" s="308">
        <f>AQ13*INPUT!$D$26</f>
        <v>3298.1551903547515</v>
      </c>
      <c r="AR25" s="308">
        <f>AR13*INPUT!$D$26</f>
        <v>3329.4507020221481</v>
      </c>
      <c r="AS25" s="308">
        <f>AS13*INPUT!$D$26</f>
        <v>3361.0431703195386</v>
      </c>
      <c r="AT25" s="308">
        <f>AT13*INPUT!$D$26</f>
        <v>3392.935413006895</v>
      </c>
      <c r="AU25" s="308">
        <f>AU13*INPUT!$D$26</f>
        <v>3425.1302745813309</v>
      </c>
      <c r="AV25" s="308">
        <f>AV13*INPUT!$D$26</f>
        <v>3457.6306265308049</v>
      </c>
      <c r="AW25" s="308">
        <f>AW13*INPUT!$D$26</f>
        <v>3490.4393675902288</v>
      </c>
      <c r="AX25" s="308">
        <f>AX13*INPUT!$D$26</f>
        <v>3523.5594240000096</v>
      </c>
      <c r="AY25" s="308">
        <f>AY13*INPUT!$D$26</f>
        <v>3556.9937497670439</v>
      </c>
      <c r="AZ25" s="308">
        <f>AZ13*INPUT!$D$26</f>
        <v>3590.7453269281896</v>
      </c>
      <c r="BA25" s="308">
        <f>BA13*INPUT!$D$26</f>
        <v>3624.8171658162332</v>
      </c>
      <c r="BB25" s="308">
        <f>BB13*INPUT!$D$26</f>
        <v>3659.2123053283854</v>
      </c>
      <c r="BC25" s="308">
        <f>BC13*INPUT!$D$26</f>
        <v>3693.933813197325</v>
      </c>
      <c r="BD25" s="308">
        <f>BD13*INPUT!$D$26</f>
        <v>3728.9847862648094</v>
      </c>
      <c r="BE25" s="308">
        <f>BE13*INPUT!$D$26</f>
        <v>3764.3683507578862</v>
      </c>
      <c r="BF25" s="308">
        <f>BF13*INPUT!$D$26</f>
        <v>3800.0876625677256</v>
      </c>
      <c r="BG25" s="308">
        <f>BG13*INPUT!$D$26</f>
        <v>3836.1459075310945</v>
      </c>
      <c r="BH25" s="308">
        <f>BH13*INPUT!$D$26</f>
        <v>3872.5463017145053</v>
      </c>
      <c r="BI25" s="308">
        <f>BI13*INPUT!$D$26</f>
        <v>3909.2920917010592</v>
      </c>
      <c r="BJ25" s="308">
        <f>BJ13*INPUT!$D$26</f>
        <v>3946.3865548800136</v>
      </c>
      <c r="BK25" s="308">
        <f>BK13*INPUT!$D$26</f>
        <v>3983.8329997390929</v>
      </c>
      <c r="BL25" s="308">
        <f>BL13*INPUT!$D$26</f>
        <v>4021.6347661595764</v>
      </c>
      <c r="BM25" s="308">
        <f>BM13*INPUT!$D$26</f>
        <v>4059.7952257141847</v>
      </c>
      <c r="BN25" s="308">
        <f>BN13*INPUT!$D$26</f>
        <v>4098.3177819677958</v>
      </c>
      <c r="BO25" s="308">
        <f>BO13*INPUT!$D$26</f>
        <v>4137.2058707810074</v>
      </c>
      <c r="BP25" s="308">
        <f>BP13*INPUT!$D$26</f>
        <v>4176.46296061659</v>
      </c>
      <c r="BQ25" s="308">
        <f>BQ13*INPUT!$D$26</f>
        <v>4216.0925528488369</v>
      </c>
      <c r="BR25" s="308">
        <f>BR13*INPUT!$D$26</f>
        <v>4256.098182075857</v>
      </c>
      <c r="BS25" s="308">
        <f>BS13*INPUT!$D$26</f>
        <v>4296.4834164348295</v>
      </c>
      <c r="BT25" s="308">
        <f>BT13*INPUT!$D$26</f>
        <v>4337.2518579202497</v>
      </c>
      <c r="BU25" s="308">
        <f>BU13*INPUT!$D$26</f>
        <v>4378.4071427051913</v>
      </c>
      <c r="BV25" s="308">
        <f>BV13*INPUT!$D$26</f>
        <v>4419.9529414656199</v>
      </c>
      <c r="BW25" s="308">
        <f>BW13*INPUT!$D$26</f>
        <v>4461.8929597077895</v>
      </c>
      <c r="BX25" s="308">
        <f>BX13*INPUT!$D$26</f>
        <v>4504.2309380987299</v>
      </c>
      <c r="BY25" s="308">
        <f>BY13*INPUT!$D$26</f>
        <v>4546.9706527998915</v>
      </c>
      <c r="BZ25" s="308">
        <f>BZ13*INPUT!$D$26</f>
        <v>4590.1159158039354</v>
      </c>
      <c r="CA25" s="308">
        <f>CA13*INPUT!$D$26</f>
        <v>4633.670575274733</v>
      </c>
      <c r="CB25" s="308">
        <f>CB13*INPUT!$D$26</f>
        <v>4677.638515890585</v>
      </c>
      <c r="CC25" s="308">
        <f>CC13*INPUT!$D$26</f>
        <v>4722.0236591907014</v>
      </c>
      <c r="CD25" s="308">
        <f>CD13*INPUT!$D$26</f>
        <v>4766.8299639249635</v>
      </c>
      <c r="CE25" s="308">
        <f>CE13*INPUT!$D$26</f>
        <v>4812.0614264070127</v>
      </c>
      <c r="CF25" s="308">
        <f>CF13*INPUT!$D$26</f>
        <v>4857.7220808706834</v>
      </c>
      <c r="CG25" s="308">
        <f>CG13*INPUT!$D$26</f>
        <v>4903.815999829817</v>
      </c>
      <c r="CH25" s="308">
        <f>CH13*INPUT!$D$26</f>
        <v>4950.3472944414971</v>
      </c>
      <c r="CI25" s="308">
        <f>CI13*INPUT!$D$26</f>
        <v>4997.3201148727258</v>
      </c>
      <c r="CJ25" s="308">
        <f>CJ13*INPUT!$D$26</f>
        <v>5044.7386506705798</v>
      </c>
      <c r="CK25" s="308">
        <f>CK13*INPUT!$D$26</f>
        <v>5092.607131135881</v>
      </c>
      <c r="CL25" s="308">
        <f>CL13*INPUT!$D$26</f>
        <v>5140.9298257004102</v>
      </c>
      <c r="CM25" s="308">
        <f>CM13*INPUT!$D$26</f>
        <v>5189.7110443077036</v>
      </c>
      <c r="CN25" s="308">
        <f>CN13*INPUT!$D$26</f>
        <v>5238.9551377974585</v>
      </c>
      <c r="CO25" s="308">
        <f>CO13*INPUT!$D$26</f>
        <v>5288.6664982935881</v>
      </c>
      <c r="CP25" s="308">
        <f>CP13*INPUT!$D$26</f>
        <v>5338.8495595959621</v>
      </c>
      <c r="CQ25" s="308">
        <f>CQ13*INPUT!$D$26</f>
        <v>5389.5087975758579</v>
      </c>
      <c r="CR25" s="308">
        <f>CR13*INPUT!$D$26</f>
        <v>5440.6487305751689</v>
      </c>
      <c r="CS25" s="308">
        <f>CS13*INPUT!$D$26</f>
        <v>5492.2739198093986</v>
      </c>
      <c r="CT25" s="308">
        <f>CT13*INPUT!$D$26</f>
        <v>5544.3889697744808</v>
      </c>
      <c r="CU25" s="308">
        <f>CU13*INPUT!$D$26</f>
        <v>5596.9985286574574</v>
      </c>
      <c r="CV25" s="308">
        <f>CV13*INPUT!$D$26</f>
        <v>5650.1072887510536</v>
      </c>
      <c r="CW25" s="308">
        <f>CW13*INPUT!$D$26</f>
        <v>5703.7199868721909</v>
      </c>
      <c r="CX25" s="308">
        <f>CX13*INPUT!$D$26</f>
        <v>5757.8414047844644</v>
      </c>
      <c r="CY25" s="308">
        <f>CY13*INPUT!$D$26</f>
        <v>5812.4763696246318</v>
      </c>
      <c r="CZ25" s="308">
        <f>CZ13*INPUT!$D$26</f>
        <v>5867.6297543331566</v>
      </c>
      <c r="DA25" s="308">
        <f>DA13*INPUT!$D$26</f>
        <v>5923.3064780888226</v>
      </c>
      <c r="DB25" s="308">
        <f>DB13*INPUT!$D$26</f>
        <v>5979.5115067474826</v>
      </c>
      <c r="DC25" s="308">
        <f>DC13*INPUT!$D$26</f>
        <v>6036.2498532849659</v>
      </c>
      <c r="DD25" s="308">
        <f>DD13*INPUT!$D$26</f>
        <v>6093.5265782441948</v>
      </c>
      <c r="DE25" s="308">
        <f>DE13*INPUT!$D$26</f>
        <v>6151.3467901865324</v>
      </c>
      <c r="DF25" s="308">
        <f>DF13*INPUT!$D$26</f>
        <v>6209.7156461474242</v>
      </c>
      <c r="DG25" s="308">
        <f>DG13*INPUT!$D$26</f>
        <v>6268.6383520963573</v>
      </c>
      <c r="DH25" s="308">
        <f>DH13*INPUT!$D$26</f>
        <v>6328.120163401185</v>
      </c>
      <c r="DI25" s="308">
        <f>DI13*INPUT!$D$26</f>
        <v>6388.1663852968586</v>
      </c>
      <c r="DJ25" s="308">
        <f>DJ13*INPUT!$D$26</f>
        <v>6448.7823733586038</v>
      </c>
      <c r="DK25" s="308">
        <f>DK13*INPUT!$D$26</f>
        <v>6509.9735339795925</v>
      </c>
      <c r="DL25" s="308">
        <f>DL13*INPUT!$D$26</f>
        <v>6571.745324853141</v>
      </c>
      <c r="DM25" s="308">
        <f>DM13*INPUT!$D$26</f>
        <v>6634.1032554594867</v>
      </c>
      <c r="DN25" s="308">
        <f>DN13*INPUT!$D$26</f>
        <v>6697.0528875571854</v>
      </c>
      <c r="DO25" s="308">
        <f>DO13*INPUT!$D$26</f>
        <v>6760.599835679167</v>
      </c>
      <c r="DP25" s="308">
        <f>DP13*INPUT!$D$26</f>
        <v>6824.7497676335024</v>
      </c>
      <c r="DQ25" s="308">
        <f>DQ13*INPUT!$D$26</f>
        <v>6889.5084050089199</v>
      </c>
      <c r="DR25" s="308">
        <f>DR13*INPUT!$D$26</f>
        <v>6954.8815236851187</v>
      </c>
    </row>
    <row r="26" spans="1:122" x14ac:dyDescent="0.3">
      <c r="A26" s="437"/>
      <c r="B26" s="14" t="s">
        <v>201</v>
      </c>
      <c r="C26" s="309">
        <v>209</v>
      </c>
      <c r="D26" s="206">
        <v>150</v>
      </c>
      <c r="E26" s="144">
        <v>401.6</v>
      </c>
      <c r="F26" s="144">
        <v>162.38</v>
      </c>
      <c r="G26" s="144">
        <v>371</v>
      </c>
      <c r="H26" s="144">
        <v>250</v>
      </c>
      <c r="I26" s="144">
        <v>341</v>
      </c>
      <c r="J26" s="144"/>
      <c r="K26" s="144">
        <v>356.8</v>
      </c>
      <c r="L26" s="144"/>
      <c r="M26" s="144"/>
      <c r="N26" s="144"/>
      <c r="O26" s="144"/>
      <c r="P26" s="144"/>
      <c r="Q26" s="144"/>
      <c r="R26" s="144"/>
      <c r="S26" s="144"/>
      <c r="T26" s="144"/>
      <c r="U26" s="144"/>
      <c r="V26" s="144"/>
      <c r="W26" s="144"/>
      <c r="X26" s="144"/>
      <c r="Y26" s="144"/>
      <c r="Z26" s="144"/>
      <c r="AA26" s="144"/>
      <c r="AB26" s="144"/>
      <c r="AC26" s="144"/>
      <c r="AD26" s="144"/>
      <c r="AE26" s="144"/>
      <c r="AF26" s="144"/>
      <c r="AG26" s="144"/>
      <c r="AH26" s="144"/>
      <c r="AI26" s="144"/>
      <c r="AJ26" s="144"/>
      <c r="AK26" s="144"/>
      <c r="AL26" s="144"/>
      <c r="AM26" s="144"/>
      <c r="AN26" s="144"/>
      <c r="AO26" s="144"/>
      <c r="AP26" s="144"/>
      <c r="AQ26" s="144"/>
      <c r="AR26" s="144"/>
      <c r="AS26" s="144"/>
      <c r="AT26" s="144"/>
      <c r="AU26" s="144"/>
      <c r="AV26" s="144"/>
      <c r="AW26" s="144"/>
      <c r="AX26" s="144"/>
      <c r="AY26" s="144"/>
      <c r="AZ26" s="144"/>
      <c r="BA26" s="144"/>
      <c r="BB26" s="144"/>
      <c r="BC26" s="144"/>
      <c r="BD26" s="144"/>
      <c r="BE26" s="144"/>
      <c r="BF26" s="144"/>
      <c r="BG26" s="144"/>
      <c r="BH26" s="144"/>
      <c r="BI26" s="144"/>
      <c r="BJ26" s="144"/>
      <c r="BK26" s="144"/>
      <c r="BL26" s="144"/>
      <c r="BM26" s="144"/>
      <c r="BN26" s="144"/>
      <c r="BO26" s="144"/>
      <c r="BP26" s="144"/>
      <c r="BQ26" s="144"/>
      <c r="BR26" s="144"/>
      <c r="BS26" s="144"/>
      <c r="BT26" s="144"/>
      <c r="BU26" s="144"/>
      <c r="BV26" s="144"/>
      <c r="BW26" s="144"/>
      <c r="BX26" s="144"/>
      <c r="BY26" s="144"/>
      <c r="BZ26" s="144"/>
      <c r="CA26" s="144"/>
      <c r="CB26" s="144"/>
      <c r="CC26" s="144"/>
      <c r="CD26" s="144"/>
      <c r="CE26" s="144"/>
      <c r="CF26" s="144"/>
      <c r="CG26" s="144"/>
      <c r="CH26" s="144"/>
      <c r="CI26" s="144"/>
      <c r="CJ26" s="144"/>
      <c r="CK26" s="144"/>
      <c r="CL26" s="144"/>
      <c r="CM26" s="144"/>
      <c r="CN26" s="144"/>
      <c r="CO26" s="144"/>
      <c r="CP26" s="144"/>
      <c r="CQ26" s="144"/>
      <c r="CR26" s="144"/>
      <c r="CS26" s="144"/>
      <c r="CT26" s="144"/>
      <c r="CU26" s="144"/>
      <c r="CV26" s="144"/>
      <c r="CW26" s="144"/>
      <c r="CX26" s="144"/>
      <c r="CY26" s="144"/>
      <c r="CZ26" s="144"/>
      <c r="DA26" s="144"/>
      <c r="DB26" s="144"/>
      <c r="DC26" s="144"/>
      <c r="DD26" s="144"/>
      <c r="DE26" s="144"/>
      <c r="DF26" s="144"/>
      <c r="DG26" s="144"/>
      <c r="DH26" s="144"/>
      <c r="DI26" s="144"/>
      <c r="DJ26" s="144"/>
      <c r="DK26" s="144"/>
      <c r="DL26" s="144"/>
      <c r="DM26" s="144"/>
      <c r="DN26" s="144"/>
      <c r="DO26" s="144"/>
      <c r="DP26" s="144"/>
      <c r="DQ26" s="144"/>
      <c r="DR26" s="144"/>
    </row>
    <row r="27" spans="1:122" ht="15" thickBot="1" x14ac:dyDescent="0.35">
      <c r="A27" s="438"/>
      <c r="B27" s="15" t="s">
        <v>190</v>
      </c>
      <c r="C27" s="306">
        <f>C15*INPUT!$N$8</f>
        <v>0</v>
      </c>
      <c r="D27" s="306">
        <f>D15*INPUT!$N$8</f>
        <v>0</v>
      </c>
      <c r="E27" s="306">
        <f>E15*INPUT!$N$8</f>
        <v>0</v>
      </c>
      <c r="F27" s="306">
        <f>F15*INPUT!$N$8</f>
        <v>0</v>
      </c>
      <c r="G27" s="306">
        <f>G15*INPUT!$N$8</f>
        <v>0</v>
      </c>
      <c r="H27" s="306">
        <f>H15*INPUT!$N$8</f>
        <v>0</v>
      </c>
      <c r="I27" s="306">
        <f>I15*INPUT!$N$8</f>
        <v>0</v>
      </c>
      <c r="J27" s="306">
        <f>J15*INPUT!$N$8</f>
        <v>0</v>
      </c>
      <c r="K27" s="306">
        <f>K15*INPUT!$N$8</f>
        <v>0</v>
      </c>
      <c r="L27" s="306">
        <f>L15*INPUT!$N$8</f>
        <v>0</v>
      </c>
      <c r="M27" s="306">
        <f>M15*INPUT!$N$8</f>
        <v>0</v>
      </c>
      <c r="N27" s="306">
        <f>N15*INPUT!$N$8</f>
        <v>0</v>
      </c>
      <c r="O27" s="306">
        <f>O15*INPUT!$N$8</f>
        <v>0</v>
      </c>
      <c r="P27" s="306">
        <f>P15*INPUT!$N$8</f>
        <v>0</v>
      </c>
      <c r="Q27" s="306">
        <f>Q15*INPUT!$N$8</f>
        <v>0</v>
      </c>
      <c r="R27" s="306">
        <f>R15*INPUT!$N$8</f>
        <v>0</v>
      </c>
      <c r="S27" s="306">
        <f>S15*INPUT!$N$8</f>
        <v>0</v>
      </c>
      <c r="T27" s="306">
        <f>T15*INPUT!$N$8</f>
        <v>0</v>
      </c>
      <c r="U27" s="306">
        <f>U15*INPUT!$N$8</f>
        <v>0</v>
      </c>
      <c r="V27" s="306">
        <f>V15*INPUT!$N$8</f>
        <v>0</v>
      </c>
      <c r="W27" s="306">
        <f>W15*INPUT!$N$8</f>
        <v>0</v>
      </c>
      <c r="X27" s="306">
        <f>X15*INPUT!$N$8</f>
        <v>0</v>
      </c>
      <c r="Y27" s="306">
        <f>Y15*INPUT!$N$8</f>
        <v>0</v>
      </c>
      <c r="Z27" s="306">
        <f>Z15*INPUT!$N$8</f>
        <v>0</v>
      </c>
      <c r="AA27" s="306">
        <f>AA15*INPUT!$N$8</f>
        <v>15250.097526749998</v>
      </c>
      <c r="AB27" s="306">
        <f>AB15*INPUT!$N$8</f>
        <v>15438.153184131905</v>
      </c>
      <c r="AC27" s="306">
        <f>AC15*INPUT!$N$8</f>
        <v>15628.527838504573</v>
      </c>
      <c r="AD27" s="306">
        <f>AD15*INPUT!$N$8</f>
        <v>15821.250086439453</v>
      </c>
      <c r="AE27" s="306">
        <f>AE15*INPUT!$N$8</f>
        <v>16016.348877144892</v>
      </c>
      <c r="AF27" s="306">
        <f>AF15*INPUT!$N$8</f>
        <v>16213.853516814654</v>
      </c>
      <c r="AG27" s="306">
        <f>AG15*INPUT!$N$8</f>
        <v>16413.793673030057</v>
      </c>
      <c r="AH27" s="306">
        <f>AH15*INPUT!$N$8</f>
        <v>16616.199379216414</v>
      </c>
      <c r="AI27" s="306">
        <f>AI15*INPUT!$N$8</f>
        <v>16821.101039154411</v>
      </c>
      <c r="AJ27" s="306">
        <f>AJ15*INPUT!$N$8</f>
        <v>17028.529431547111</v>
      </c>
      <c r="AK27" s="306">
        <f>AK15*INPUT!$N$8</f>
        <v>17238.515714643308</v>
      </c>
      <c r="AL27" s="306">
        <f>AL15*INPUT!$N$8</f>
        <v>17451.091430917855</v>
      </c>
      <c r="AM27" s="306">
        <f>AM15*INPUT!$N$8</f>
        <v>17666.288511809733</v>
      </c>
      <c r="AN27" s="306">
        <f>AN15*INPUT!$N$8</f>
        <v>17884.139282518528</v>
      </c>
      <c r="AO27" s="306">
        <f>AO15*INPUT!$N$8</f>
        <v>18104.676466860088</v>
      </c>
      <c r="AP27" s="306">
        <f>AP15*INPUT!$N$8</f>
        <v>18327.933192182008</v>
      </c>
      <c r="AQ27" s="306">
        <f>AQ15*INPUT!$N$8</f>
        <v>18553.942994339781</v>
      </c>
      <c r="AR27" s="306">
        <f>AR15*INPUT!$N$8</f>
        <v>18782.739822734267</v>
      </c>
      <c r="AS27" s="306">
        <f>AS15*INPUT!$N$8</f>
        <v>19014.358045411325</v>
      </c>
      <c r="AT27" s="306">
        <f>AT15*INPUT!$N$8</f>
        <v>19248.832454224292</v>
      </c>
      <c r="AU27" s="306">
        <f>AU15*INPUT!$N$8</f>
        <v>19486.198270060144</v>
      </c>
      <c r="AV27" s="306">
        <f>AV15*INPUT!$N$8</f>
        <v>19726.491148130102</v>
      </c>
      <c r="AW27" s="306">
        <f>AW15*INPUT!$N$8</f>
        <v>19969.747183325479</v>
      </c>
      <c r="AX27" s="306">
        <f>AX15*INPUT!$N$8</f>
        <v>20216.002915639547</v>
      </c>
      <c r="AY27" s="306">
        <f>AY15*INPUT!$N$8</f>
        <v>20465.295335656308</v>
      </c>
      <c r="AZ27" s="306">
        <f>AZ15*INPUT!$N$8</f>
        <v>20717.661890106923</v>
      </c>
      <c r="BA27" s="306">
        <f>BA15*INPUT!$N$8</f>
        <v>20973.140487494649</v>
      </c>
      <c r="BB27" s="306">
        <f>BB15*INPUT!$N$8</f>
        <v>21231.769503789175</v>
      </c>
      <c r="BC27" s="306">
        <f>BC15*INPUT!$N$8</f>
        <v>21493.587788191133</v>
      </c>
      <c r="BD27" s="306">
        <f>BD15*INPUT!$N$8</f>
        <v>21758.63466896773</v>
      </c>
      <c r="BE27" s="306">
        <f>BE15*INPUT!$N$8</f>
        <v>22026.949959360336</v>
      </c>
      <c r="BF27" s="306">
        <f>BF15*INPUT!$N$8</f>
        <v>22298.573963564897</v>
      </c>
      <c r="BG27" s="306">
        <f>BG15*INPUT!$N$8</f>
        <v>22573.547482786114</v>
      </c>
      <c r="BH27" s="306">
        <f>BH15*INPUT!$N$8</f>
        <v>22851.911821366299</v>
      </c>
      <c r="BI27" s="306">
        <f>BI15*INPUT!$N$8</f>
        <v>23133.70879298975</v>
      </c>
      <c r="BJ27" s="306">
        <f>BJ15*INPUT!$N$8</f>
        <v>23418.980726963699</v>
      </c>
      <c r="BK27" s="306">
        <f>BK15*INPUT!$N$8</f>
        <v>23707.770474576671</v>
      </c>
      <c r="BL27" s="306">
        <f>BL15*INPUT!$N$8</f>
        <v>24000.121415535279</v>
      </c>
      <c r="BM27" s="306">
        <f>BM15*INPUT!$N$8</f>
        <v>24296.077464480361</v>
      </c>
      <c r="BN27" s="306">
        <f>BN15*INPUT!$N$8</f>
        <v>24595.683077583501</v>
      </c>
      <c r="BO27" s="306">
        <f>BO15*INPUT!$N$8</f>
        <v>24898.983259224879</v>
      </c>
      <c r="BP27" s="306">
        <f>BP15*INPUT!$N$8</f>
        <v>25206.023568753481</v>
      </c>
      <c r="BQ27" s="306">
        <f>BQ15*INPUT!$N$8</f>
        <v>25516.850127330639</v>
      </c>
      <c r="BR27" s="306">
        <f>BR15*INPUT!$N$8</f>
        <v>25831.509624858027</v>
      </c>
      <c r="BS27" s="306">
        <f>BS15*INPUT!$N$8</f>
        <v>26150.049326991</v>
      </c>
      <c r="BT27" s="306">
        <f>BT15*INPUT!$N$8</f>
        <v>26472.517082238508</v>
      </c>
      <c r="BU27" s="306">
        <f>BU15*INPUT!$N$8</f>
        <v>26798.961329150487</v>
      </c>
      <c r="BV27" s="306">
        <f>BV15*INPUT!$N$8</f>
        <v>27129.431103593939</v>
      </c>
      <c r="BW27" s="306">
        <f>BW15*INPUT!$N$8</f>
        <v>27463.976046118696</v>
      </c>
      <c r="BX27" s="306">
        <f>BX15*INPUT!$N$8</f>
        <v>27802.646409414036</v>
      </c>
      <c r="BY27" s="306">
        <f>BY15*INPUT!$N$8</f>
        <v>28145.493065857248</v>
      </c>
      <c r="BZ27" s="306">
        <f>BZ15*INPUT!$N$8</f>
        <v>28492.56751515526</v>
      </c>
      <c r="CA27" s="306">
        <f>CA15*INPUT!$N$8</f>
        <v>28843.921892080536</v>
      </c>
      <c r="CB27" s="306">
        <f>CB15*INPUT!$N$8</f>
        <v>29199.608974302337</v>
      </c>
      <c r="CC27" s="306">
        <f>CC15*INPUT!$N$8</f>
        <v>29559.682190314568</v>
      </c>
      <c r="CD27" s="306">
        <f>CD15*INPUT!$N$8</f>
        <v>29924.195627461388</v>
      </c>
      <c r="CE27" s="306">
        <f>CE15*INPUT!$N$8</f>
        <v>30293.20404006177</v>
      </c>
      <c r="CF27" s="306">
        <f>CF15*INPUT!$N$8</f>
        <v>30666.762857634272</v>
      </c>
      <c r="CG27" s="306">
        <f>CG15*INPUT!$N$8</f>
        <v>31044.928193223208</v>
      </c>
      <c r="CH27" s="306">
        <f>CH15*INPUT!$N$8</f>
        <v>31427.756851827526</v>
      </c>
      <c r="CI27" s="306">
        <f>CI15*INPUT!$N$8</f>
        <v>31815.306338933573</v>
      </c>
      <c r="CJ27" s="306">
        <f>CJ15*INPUT!$N$8</f>
        <v>32207.634869153146</v>
      </c>
      <c r="CK27" s="306">
        <f>CK15*INPUT!$N$8</f>
        <v>32604.801374967999</v>
      </c>
      <c r="CL27" s="306">
        <f>CL15*INPUT!$N$8</f>
        <v>33006.865515582242</v>
      </c>
      <c r="CM27" s="306">
        <f>CM15*INPUT!$N$8</f>
        <v>33413.887685883856</v>
      </c>
      <c r="CN27" s="306">
        <f>CN15*INPUT!$N$8</f>
        <v>33825.929025516729</v>
      </c>
      <c r="CO27" s="306">
        <f>CO15*INPUT!$N$8</f>
        <v>34243.051428064602</v>
      </c>
      <c r="CP27" s="306">
        <f>CP15*INPUT!$N$8</f>
        <v>34665.317550348183</v>
      </c>
      <c r="CQ27" s="306">
        <f>CQ15*INPUT!$N$8</f>
        <v>35092.790821836992</v>
      </c>
      <c r="CR27" s="306">
        <f>CR15*INPUT!$N$8</f>
        <v>35525.535454177239</v>
      </c>
      <c r="CS27" s="306">
        <f>CS15*INPUT!$N$8</f>
        <v>35963.616450837151</v>
      </c>
      <c r="CT27" s="306">
        <f>CT15*INPUT!$N$8</f>
        <v>36407.099616871325</v>
      </c>
      <c r="CU27" s="306">
        <f>CU15*INPUT!$N$8</f>
        <v>36856.051568805393</v>
      </c>
      <c r="CV27" s="306">
        <f>CV15*INPUT!$N$8</f>
        <v>37310.539744642672</v>
      </c>
      <c r="CW27" s="306">
        <f>CW15*INPUT!$N$8</f>
        <v>37770.632413994135</v>
      </c>
      <c r="CX27" s="306">
        <f>CX15*INPUT!$N$8</f>
        <v>38236.398688333349</v>
      </c>
      <c r="CY27" s="306">
        <f>CY15*INPUT!$N$8</f>
        <v>38707.908531377856</v>
      </c>
      <c r="CZ27" s="306">
        <f>CZ15*INPUT!$N$8</f>
        <v>39185.23276959853</v>
      </c>
      <c r="DA27" s="306">
        <f>DA15*INPUT!$N$8</f>
        <v>39668.443102858633</v>
      </c>
      <c r="DB27" s="306">
        <f>DB15*INPUT!$N$8</f>
        <v>40157.61211518394</v>
      </c>
      <c r="DC27" s="306">
        <f>DC15*INPUT!$N$8</f>
        <v>40652.813285665761</v>
      </c>
      <c r="DD27" s="306">
        <f>DD15*INPUT!$N$8</f>
        <v>41154.120999498395</v>
      </c>
      <c r="DE27" s="306">
        <f>DE15*INPUT!$N$8</f>
        <v>41661.610559152679</v>
      </c>
      <c r="DF27" s="306">
        <f>DF15*INPUT!$N$8</f>
        <v>42175.358195687317</v>
      </c>
      <c r="DG27" s="306">
        <f>DG15*INPUT!$N$8</f>
        <v>42695.4410801997</v>
      </c>
      <c r="DH27" s="306">
        <f>DH15*INPUT!$N$8</f>
        <v>43221.937335417984</v>
      </c>
      <c r="DI27" s="306">
        <f>DI15*INPUT!$N$8</f>
        <v>43754.926047436005</v>
      </c>
      <c r="DJ27" s="306">
        <f>DJ15*INPUT!$N$8</f>
        <v>44294.487277592998</v>
      </c>
      <c r="DK27" s="306">
        <f>DK15*INPUT!$N$8</f>
        <v>44840.702074499772</v>
      </c>
      <c r="DL27" s="306">
        <f>DL15*INPUT!$N$8</f>
        <v>45393.652486213199</v>
      </c>
      <c r="DM27" s="306">
        <f>DM15*INPUT!$N$8</f>
        <v>45953.421572560794</v>
      </c>
      <c r="DN27" s="306">
        <f>DN15*INPUT!$N$8</f>
        <v>46520.093417617347</v>
      </c>
      <c r="DO27" s="306">
        <f>DO15*INPUT!$N$8</f>
        <v>47093.753142335328</v>
      </c>
      <c r="DP27" s="306">
        <f>DP15*INPUT!$N$8</f>
        <v>47674.486917331094</v>
      </c>
      <c r="DQ27" s="306">
        <f>DQ15*INPUT!$N$8</f>
        <v>48262.381975828765</v>
      </c>
      <c r="DR27" s="306">
        <f>DR15*INPUT!$N$8</f>
        <v>48857.526626763691</v>
      </c>
    </row>
    <row r="28" spans="1:122" ht="15" thickBot="1" x14ac:dyDescent="0.35">
      <c r="A28" s="24"/>
      <c r="C28" s="310"/>
      <c r="D28" s="310"/>
      <c r="E28" s="311"/>
      <c r="F28" s="311"/>
      <c r="G28" s="311"/>
      <c r="H28" s="311"/>
      <c r="I28" s="311"/>
      <c r="J28" s="311"/>
      <c r="K28" s="311"/>
      <c r="L28" s="311"/>
      <c r="M28" s="311"/>
      <c r="N28" s="311"/>
      <c r="O28" s="311"/>
      <c r="P28" s="311"/>
      <c r="Q28" s="311"/>
      <c r="R28" s="311"/>
      <c r="S28" s="311"/>
      <c r="T28" s="311"/>
      <c r="U28" s="311"/>
      <c r="V28" s="311"/>
      <c r="W28" s="311"/>
      <c r="X28" s="311"/>
      <c r="Y28" s="311"/>
      <c r="Z28" s="311"/>
      <c r="AA28" s="311"/>
      <c r="AB28" s="311"/>
      <c r="AC28" s="311"/>
      <c r="AD28" s="311"/>
      <c r="AE28" s="311"/>
      <c r="AF28" s="311"/>
      <c r="AG28" s="311"/>
      <c r="AH28" s="311"/>
      <c r="AI28" s="311"/>
      <c r="AJ28" s="311"/>
      <c r="AK28" s="311"/>
      <c r="AL28" s="311"/>
      <c r="AM28" s="311"/>
      <c r="AN28" s="311"/>
      <c r="AO28" s="311"/>
      <c r="AP28" s="311"/>
      <c r="AQ28" s="311"/>
      <c r="AR28" s="311"/>
      <c r="AS28" s="311"/>
      <c r="AT28" s="311"/>
      <c r="AU28" s="311"/>
      <c r="AV28" s="311"/>
      <c r="AW28" s="311"/>
      <c r="AX28" s="311"/>
      <c r="AY28" s="311"/>
      <c r="AZ28" s="311"/>
      <c r="BA28" s="311"/>
      <c r="BB28" s="311"/>
      <c r="BC28" s="311"/>
      <c r="BD28" s="311"/>
      <c r="BE28" s="311"/>
      <c r="BF28" s="311"/>
      <c r="BG28" s="311"/>
      <c r="BH28" s="311"/>
      <c r="BI28" s="311"/>
      <c r="BJ28" s="311"/>
      <c r="BK28" s="206"/>
      <c r="BL28" s="206"/>
      <c r="BM28" s="206"/>
      <c r="BN28" s="206"/>
      <c r="BO28" s="206"/>
      <c r="BP28" s="206"/>
      <c r="BQ28" s="206"/>
      <c r="BR28" s="206"/>
      <c r="BS28" s="206"/>
      <c r="BT28" s="206"/>
      <c r="BU28" s="206"/>
      <c r="BV28" s="206"/>
      <c r="BW28" s="206"/>
      <c r="BX28" s="206"/>
      <c r="BY28" s="206"/>
      <c r="BZ28" s="206"/>
      <c r="CA28" s="206"/>
      <c r="CB28" s="206"/>
      <c r="CC28" s="206"/>
      <c r="CD28" s="206"/>
      <c r="CE28" s="206"/>
      <c r="CF28" s="206"/>
      <c r="CG28" s="206"/>
      <c r="CH28" s="206"/>
      <c r="CI28" s="206"/>
      <c r="CJ28" s="206"/>
      <c r="CK28" s="206"/>
      <c r="CL28" s="206"/>
      <c r="CM28" s="206"/>
      <c r="CN28" s="206"/>
      <c r="CO28" s="206"/>
      <c r="CP28" s="206"/>
      <c r="CQ28" s="206"/>
      <c r="CR28" s="206"/>
      <c r="CS28" s="206"/>
      <c r="CT28" s="206"/>
      <c r="CU28" s="206"/>
      <c r="CV28" s="206"/>
      <c r="CW28" s="206"/>
      <c r="CX28" s="206"/>
      <c r="CY28" s="206"/>
      <c r="CZ28" s="206"/>
      <c r="DA28" s="206"/>
      <c r="DB28" s="206"/>
      <c r="DC28" s="206"/>
      <c r="DD28" s="206"/>
      <c r="DE28" s="206"/>
      <c r="DF28" s="206"/>
      <c r="DG28" s="206"/>
      <c r="DH28" s="206"/>
      <c r="DI28" s="206"/>
      <c r="DJ28" s="206"/>
      <c r="DK28" s="206"/>
      <c r="DL28" s="206"/>
      <c r="DM28" s="206"/>
      <c r="DN28" s="206"/>
      <c r="DO28" s="206"/>
      <c r="DP28" s="206"/>
      <c r="DQ28" s="206"/>
      <c r="DR28" s="206"/>
    </row>
    <row r="29" spans="1:122" x14ac:dyDescent="0.3">
      <c r="B29" s="167" t="s">
        <v>15</v>
      </c>
      <c r="C29" s="306">
        <f>SUM(C17:C27)</f>
        <v>29358.039999999997</v>
      </c>
      <c r="D29" s="306">
        <f>SUM(D17:D27)</f>
        <v>49914.38</v>
      </c>
      <c r="E29" s="306">
        <f t="shared" ref="E29:BP29" si="63">SUM(E17:E27)</f>
        <v>53122.32</v>
      </c>
      <c r="F29" s="306">
        <f t="shared" si="63"/>
        <v>64583.3</v>
      </c>
      <c r="G29" s="306">
        <f t="shared" si="63"/>
        <v>63133</v>
      </c>
      <c r="H29" s="306">
        <f t="shared" si="63"/>
        <v>67012.89</v>
      </c>
      <c r="I29" s="306">
        <f t="shared" si="63"/>
        <v>71572.259999999995</v>
      </c>
      <c r="J29" s="306">
        <f t="shared" si="63"/>
        <v>23457</v>
      </c>
      <c r="K29" s="306">
        <f t="shared" si="63"/>
        <v>101887.76</v>
      </c>
      <c r="L29" s="306">
        <f t="shared" si="63"/>
        <v>90405.432222222225</v>
      </c>
      <c r="M29" s="306">
        <f t="shared" si="63"/>
        <v>91575.432222222225</v>
      </c>
      <c r="N29" s="306">
        <f t="shared" si="63"/>
        <v>90405.432222222225</v>
      </c>
      <c r="O29" s="306">
        <f t="shared" si="63"/>
        <v>92496.866435978853</v>
      </c>
      <c r="P29" s="306">
        <f t="shared" si="63"/>
        <v>103276.6101419347</v>
      </c>
      <c r="Q29" s="306">
        <f t="shared" si="63"/>
        <v>94373.758388923496</v>
      </c>
      <c r="R29" s="306">
        <f t="shared" si="63"/>
        <v>94159.495114121673</v>
      </c>
      <c r="S29" s="306">
        <f t="shared" si="63"/>
        <v>96296.947856018291</v>
      </c>
      <c r="T29" s="306">
        <f t="shared" si="63"/>
        <v>96106.26042961223</v>
      </c>
      <c r="U29" s="306">
        <f t="shared" si="63"/>
        <v>98267.578417082274</v>
      </c>
      <c r="V29" s="306">
        <f t="shared" si="63"/>
        <v>98101.049189519777</v>
      </c>
      <c r="W29" s="306">
        <f t="shared" si="63"/>
        <v>100286.82192892826</v>
      </c>
      <c r="X29" s="306">
        <f t="shared" si="63"/>
        <v>100145.04765049409</v>
      </c>
      <c r="Y29" s="306">
        <f t="shared" si="63"/>
        <v>102355.87922513121</v>
      </c>
      <c r="Z29" s="306">
        <f t="shared" si="63"/>
        <v>102239.47140230295</v>
      </c>
      <c r="AA29" s="306">
        <f t="shared" si="63"/>
        <v>119726.0783598751</v>
      </c>
      <c r="AB29" s="306">
        <f>SUM(AB17:AB27)</f>
        <v>119823.71927788493</v>
      </c>
      <c r="AC29" s="306">
        <f>SUM(AC17:AC27)</f>
        <v>122276.91554756115</v>
      </c>
      <c r="AD29" s="306">
        <f>SUM(AD17:AD27)</f>
        <v>122405.85826302618</v>
      </c>
      <c r="AE29" s="306">
        <f>SUM(AE17:AE27)</f>
        <v>124890.74086798134</v>
      </c>
      <c r="AF29" s="306">
        <f t="shared" si="63"/>
        <v>125051.75918461535</v>
      </c>
      <c r="AG29" s="306">
        <f t="shared" si="63"/>
        <v>127569.11144286871</v>
      </c>
      <c r="AH29" s="306">
        <f t="shared" si="63"/>
        <v>127762.99831005784</v>
      </c>
      <c r="AI29" s="306">
        <f t="shared" si="63"/>
        <v>130313.62292086445</v>
      </c>
      <c r="AJ29" s="306">
        <f t="shared" si="63"/>
        <v>130541.19090769374</v>
      </c>
      <c r="AK29" s="306">
        <f t="shared" si="63"/>
        <v>133125.91043140652</v>
      </c>
      <c r="AL29" s="306">
        <f t="shared" si="63"/>
        <v>133387.99221242935</v>
      </c>
      <c r="AM29" s="306">
        <f t="shared" si="63"/>
        <v>136007.64956224806</v>
      </c>
      <c r="AN29" s="306">
        <f t="shared" si="63"/>
        <v>136305.0984152887</v>
      </c>
      <c r="AO29" s="306">
        <f t="shared" si="63"/>
        <v>138960.55736119108</v>
      </c>
      <c r="AP29" s="306">
        <f t="shared" si="63"/>
        <v>139294.24767747935</v>
      </c>
      <c r="AQ29" s="306">
        <f t="shared" si="63"/>
        <v>141986.39336263531</v>
      </c>
      <c r="AR29" s="306">
        <f t="shared" si="63"/>
        <v>142357.22116957826</v>
      </c>
      <c r="AS29" s="306">
        <f t="shared" si="63"/>
        <v>145086.96063955742</v>
      </c>
      <c r="AT29" s="306">
        <f t="shared" si="63"/>
        <v>145495.84413646159</v>
      </c>
      <c r="AU29" s="306">
        <f t="shared" si="63"/>
        <v>148264.1068815508</v>
      </c>
      <c r="AV29" s="306">
        <f t="shared" si="63"/>
        <v>148711.98698861603</v>
      </c>
      <c r="AW29" s="306">
        <f t="shared" si="63"/>
        <v>151519.72549957145</v>
      </c>
      <c r="AX29" s="306">
        <f t="shared" si="63"/>
        <v>152007.56642048503</v>
      </c>
      <c r="AY29" s="306">
        <f t="shared" si="63"/>
        <v>154855.75675805245</v>
      </c>
      <c r="AZ29" s="306">
        <f t="shared" si="63"/>
        <v>155384.54655652048</v>
      </c>
      <c r="BA29" s="306">
        <f t="shared" si="63"/>
        <v>158274.18893506451</v>
      </c>
      <c r="BB29" s="306">
        <f t="shared" si="63"/>
        <v>158844.9401256264</v>
      </c>
      <c r="BC29" s="306">
        <f t="shared" si="63"/>
        <v>161777.05951121837</v>
      </c>
      <c r="BD29" s="306">
        <f t="shared" si="63"/>
        <v>162390.80966469791</v>
      </c>
      <c r="BE29" s="306">
        <f t="shared" si="63"/>
        <v>165366.45638802083</v>
      </c>
      <c r="BF29" s="306">
        <f t="shared" si="63"/>
        <v>166024.2687519769</v>
      </c>
      <c r="BG29" s="306">
        <f t="shared" si="63"/>
        <v>169044.51913641486</v>
      </c>
      <c r="BH29" s="306">
        <f t="shared" si="63"/>
        <v>169747.48327096316</v>
      </c>
      <c r="BI29" s="306">
        <f t="shared" si="63"/>
        <v>172813.44027625126</v>
      </c>
      <c r="BJ29" s="306">
        <f t="shared" si="63"/>
        <v>173562.67270563883</v>
      </c>
      <c r="BK29" s="306">
        <f t="shared" si="63"/>
        <v>176675.466587459</v>
      </c>
      <c r="BL29" s="306">
        <f t="shared" si="63"/>
        <v>177472.11146778098</v>
      </c>
      <c r="BM29" s="306">
        <f t="shared" si="63"/>
        <v>180632.9004536999</v>
      </c>
      <c r="BN29" s="306">
        <f t="shared" si="63"/>
        <v>181478.13025715901</v>
      </c>
      <c r="BO29" s="306">
        <f t="shared" si="63"/>
        <v>184688.10123931197</v>
      </c>
      <c r="BP29" s="306">
        <f t="shared" si="63"/>
        <v>185583.11745543091</v>
      </c>
      <c r="BQ29" s="306">
        <f t="shared" ref="BQ29:DR29" si="64">SUM(BQ17:BQ27)</f>
        <v>188843.48670036756</v>
      </c>
      <c r="BR29" s="306">
        <f t="shared" si="64"/>
        <v>189789.52055457418</v>
      </c>
      <c r="BS29" s="306">
        <f t="shared" si="64"/>
        <v>193101.53443069087</v>
      </c>
      <c r="BT29" s="306">
        <f t="shared" si="64"/>
        <v>194099.84762070674</v>
      </c>
      <c r="BU29" s="306">
        <f t="shared" si="64"/>
        <v>197464.78334370168</v>
      </c>
      <c r="BV29" s="306">
        <f t="shared" si="64"/>
        <v>198516.6687941757</v>
      </c>
      <c r="BW29" s="306">
        <f t="shared" si="64"/>
        <v>200063.15375494264</v>
      </c>
      <c r="BX29" s="306">
        <f t="shared" si="64"/>
        <v>199274.16209662892</v>
      </c>
      <c r="BY29" s="306">
        <f t="shared" si="64"/>
        <v>200829.74846777326</v>
      </c>
      <c r="BZ29" s="306">
        <f t="shared" si="64"/>
        <v>200049.96818007535</v>
      </c>
      <c r="CA29" s="306">
        <f t="shared" si="64"/>
        <v>201614.87721647142</v>
      </c>
      <c r="CB29" s="306">
        <f t="shared" si="64"/>
        <v>200844.53223930905</v>
      </c>
      <c r="CC29" s="306">
        <f t="shared" si="64"/>
        <v>202418.99059862143</v>
      </c>
      <c r="CD29" s="306">
        <f t="shared" si="64"/>
        <v>201658.3103405025</v>
      </c>
      <c r="CE29" s="306">
        <f t="shared" si="64"/>
        <v>203242.55021558492</v>
      </c>
      <c r="CF29" s="306">
        <f t="shared" si="64"/>
        <v>202491.7696876211</v>
      </c>
      <c r="CG29" s="306">
        <f t="shared" si="64"/>
        <v>204086.02894216916</v>
      </c>
      <c r="CH29" s="306">
        <f t="shared" si="64"/>
        <v>203345.38889538517</v>
      </c>
      <c r="CI29" s="306">
        <f t="shared" si="64"/>
        <v>204949.91120292246</v>
      </c>
      <c r="CJ29" s="306">
        <f t="shared" si="64"/>
        <v>204219.65826893985</v>
      </c>
      <c r="CK29" s="306">
        <f t="shared" si="64"/>
        <v>205834.69325522002</v>
      </c>
      <c r="CL29" s="306">
        <f t="shared" si="64"/>
        <v>205115.08009039878</v>
      </c>
      <c r="CM29" s="306">
        <f t="shared" si="64"/>
        <v>206740.8834793077</v>
      </c>
      <c r="CN29" s="306">
        <f t="shared" si="64"/>
        <v>206032.16891243032</v>
      </c>
      <c r="CO29" s="306">
        <f t="shared" si="64"/>
        <v>207669.00267547433</v>
      </c>
      <c r="CP29" s="306">
        <f t="shared" si="64"/>
        <v>206971.45185906027</v>
      </c>
      <c r="CQ29" s="306">
        <f t="shared" si="64"/>
        <v>208619.584368529</v>
      </c>
      <c r="CR29" s="306">
        <f t="shared" si="64"/>
        <v>207933.46893386854</v>
      </c>
      <c r="CS29" s="306">
        <f t="shared" si="64"/>
        <v>209593.17511976269</v>
      </c>
      <c r="CT29" s="306">
        <f t="shared" si="64"/>
        <v>208918.77333576194</v>
      </c>
      <c r="CU29" s="306">
        <f t="shared" si="64"/>
        <v>210590.33484657897</v>
      </c>
      <c r="CV29" s="306">
        <f t="shared" si="64"/>
        <v>209927.93178250987</v>
      </c>
      <c r="CW29" s="306">
        <f t="shared" si="64"/>
        <v>211611.63714998247</v>
      </c>
      <c r="CX29" s="306">
        <f t="shared" si="64"/>
        <v>210961.52484223395</v>
      </c>
      <c r="CY29" s="306">
        <f t="shared" si="64"/>
        <v>212657.66965011862</v>
      </c>
      <c r="CZ29" s="306">
        <f t="shared" si="64"/>
        <v>212020.14727304783</v>
      </c>
      <c r="DA29" s="306">
        <f t="shared" si="64"/>
        <v>213729.03433006359</v>
      </c>
      <c r="DB29" s="306">
        <f t="shared" si="64"/>
        <v>213104.40837104755</v>
      </c>
      <c r="DC29" s="306">
        <f t="shared" si="64"/>
        <v>214826.34788806687</v>
      </c>
      <c r="DD29" s="306">
        <f t="shared" si="64"/>
        <v>214214.93232685875</v>
      </c>
      <c r="DE29" s="306">
        <f t="shared" si="64"/>
        <v>215950.24209845535</v>
      </c>
      <c r="DF29" s="306">
        <f t="shared" si="64"/>
        <v>215352.3585909509</v>
      </c>
      <c r="DG29" s="306">
        <f t="shared" si="64"/>
        <v>217101.36418141218</v>
      </c>
      <c r="DH29" s="306">
        <f t="shared" si="64"/>
        <v>216517.3422479353</v>
      </c>
      <c r="DI29" s="306">
        <f t="shared" si="64"/>
        <v>218280.37718184898</v>
      </c>
      <c r="DJ29" s="306">
        <f t="shared" si="64"/>
        <v>217710.55440006775</v>
      </c>
      <c r="DK29" s="306">
        <f t="shared" si="64"/>
        <v>219487.9603575955</v>
      </c>
      <c r="DL29" s="306">
        <f t="shared" si="64"/>
        <v>218932.68256018247</v>
      </c>
      <c r="DM29" s="306">
        <f t="shared" si="64"/>
        <v>220724.80957713642</v>
      </c>
      <c r="DN29" s="306">
        <f t="shared" si="64"/>
        <v>220184.43105429068</v>
      </c>
      <c r="DO29" s="306">
        <f t="shared" si="64"/>
        <v>221991.63772713064</v>
      </c>
      <c r="DP29" s="306">
        <f t="shared" si="64"/>
        <v>221466.52143408073</v>
      </c>
      <c r="DQ29" s="306">
        <f t="shared" si="64"/>
        <v>223289.1751299538</v>
      </c>
      <c r="DR29" s="306">
        <f t="shared" si="64"/>
        <v>222779.69289956495</v>
      </c>
    </row>
    <row r="30" spans="1:122" ht="15" thickBot="1" x14ac:dyDescent="0.35">
      <c r="B30" s="166" t="s">
        <v>16</v>
      </c>
      <c r="C30" s="306">
        <f>C29</f>
        <v>29358.039999999997</v>
      </c>
      <c r="D30" s="308">
        <f>C30+D29</f>
        <v>79272.42</v>
      </c>
      <c r="E30" s="308">
        <f t="shared" ref="E30:N30" si="65">D30+E29</f>
        <v>132394.74</v>
      </c>
      <c r="F30" s="308">
        <f t="shared" si="65"/>
        <v>196978.03999999998</v>
      </c>
      <c r="G30" s="308">
        <f t="shared" si="65"/>
        <v>260111.03999999998</v>
      </c>
      <c r="H30" s="308">
        <f t="shared" si="65"/>
        <v>327123.93</v>
      </c>
      <c r="I30" s="308">
        <f t="shared" si="65"/>
        <v>398696.19</v>
      </c>
      <c r="J30" s="308">
        <f t="shared" si="65"/>
        <v>422153.19</v>
      </c>
      <c r="K30" s="308">
        <f t="shared" si="65"/>
        <v>524040.95</v>
      </c>
      <c r="L30" s="308">
        <f t="shared" si="65"/>
        <v>614446.38222222228</v>
      </c>
      <c r="M30" s="308">
        <f t="shared" si="65"/>
        <v>706021.81444444449</v>
      </c>
      <c r="N30" s="312">
        <f t="shared" si="65"/>
        <v>796427.2466666667</v>
      </c>
      <c r="O30" s="308">
        <f>O29</f>
        <v>92496.866435978853</v>
      </c>
      <c r="P30" s="308">
        <f>O30+P29</f>
        <v>195773.47657791356</v>
      </c>
      <c r="Q30" s="308">
        <f t="shared" ref="Q30:Z30" si="66">P30+Q29</f>
        <v>290147.23496683704</v>
      </c>
      <c r="R30" s="308">
        <f t="shared" si="66"/>
        <v>384306.73008095869</v>
      </c>
      <c r="S30" s="308">
        <f t="shared" si="66"/>
        <v>480603.67793697701</v>
      </c>
      <c r="T30" s="308">
        <f t="shared" si="66"/>
        <v>576709.93836658925</v>
      </c>
      <c r="U30" s="308">
        <f t="shared" si="66"/>
        <v>674977.51678367157</v>
      </c>
      <c r="V30" s="308">
        <f t="shared" si="66"/>
        <v>773078.56597319129</v>
      </c>
      <c r="W30" s="308">
        <f t="shared" si="66"/>
        <v>873365.38790211955</v>
      </c>
      <c r="X30" s="308">
        <f t="shared" si="66"/>
        <v>973510.43555261358</v>
      </c>
      <c r="Y30" s="308">
        <f t="shared" si="66"/>
        <v>1075866.3147777447</v>
      </c>
      <c r="Z30" s="312">
        <f t="shared" si="66"/>
        <v>1178105.7861800476</v>
      </c>
      <c r="AA30" s="308">
        <f>AA29</f>
        <v>119726.0783598751</v>
      </c>
      <c r="AB30" s="308">
        <f>AA30+AB29</f>
        <v>239549.79763776003</v>
      </c>
      <c r="AC30" s="308">
        <f t="shared" ref="AC30:AE30" si="67">AB30+AC29</f>
        <v>361826.71318532119</v>
      </c>
      <c r="AD30" s="308">
        <f t="shared" si="67"/>
        <v>484232.57144834736</v>
      </c>
      <c r="AE30" s="308">
        <f t="shared" si="67"/>
        <v>609123.31231632875</v>
      </c>
      <c r="AF30" s="308">
        <f>AE30+AF29</f>
        <v>734175.07150094409</v>
      </c>
      <c r="AG30" s="308">
        <f t="shared" ref="AG30" si="68">AF30+AG29</f>
        <v>861744.1829438128</v>
      </c>
      <c r="AH30" s="308">
        <f t="shared" ref="AH30" si="69">AG30+AH29</f>
        <v>989507.1812538706</v>
      </c>
      <c r="AI30" s="308">
        <f t="shared" ref="AI30" si="70">AH30+AI29</f>
        <v>1119820.804174735</v>
      </c>
      <c r="AJ30" s="308">
        <f>AI30+AJ29</f>
        <v>1250361.9950824287</v>
      </c>
      <c r="AK30" s="308">
        <f t="shared" ref="AK30" si="71">AJ30+AK29</f>
        <v>1383487.9055138351</v>
      </c>
      <c r="AL30" s="312">
        <f t="shared" ref="AL30" si="72">AK30+AL29</f>
        <v>1516875.8977262645</v>
      </c>
      <c r="AM30" s="308">
        <f>AM29</f>
        <v>136007.64956224806</v>
      </c>
      <c r="AN30" s="308">
        <f>AM30+AN29</f>
        <v>272312.74797753675</v>
      </c>
      <c r="AO30" s="308">
        <f t="shared" ref="AO30:AX30" si="73">AN30+AO29</f>
        <v>411273.30533872783</v>
      </c>
      <c r="AP30" s="308">
        <f t="shared" si="73"/>
        <v>550567.55301620718</v>
      </c>
      <c r="AQ30" s="308">
        <f t="shared" si="73"/>
        <v>692553.94637884246</v>
      </c>
      <c r="AR30" s="308">
        <f t="shared" si="73"/>
        <v>834911.16754842072</v>
      </c>
      <c r="AS30" s="308">
        <f t="shared" si="73"/>
        <v>979998.12818797817</v>
      </c>
      <c r="AT30" s="308">
        <f t="shared" si="73"/>
        <v>1125493.9723244398</v>
      </c>
      <c r="AU30" s="308">
        <f t="shared" si="73"/>
        <v>1273758.0792059905</v>
      </c>
      <c r="AV30" s="308">
        <f t="shared" si="73"/>
        <v>1422470.0661946065</v>
      </c>
      <c r="AW30" s="308">
        <f t="shared" si="73"/>
        <v>1573989.791694178</v>
      </c>
      <c r="AX30" s="312">
        <f t="shared" si="73"/>
        <v>1725997.358114663</v>
      </c>
      <c r="AY30" s="308">
        <f>AY29</f>
        <v>154855.75675805245</v>
      </c>
      <c r="AZ30" s="308">
        <f>AY30+AZ29</f>
        <v>310240.3033145729</v>
      </c>
      <c r="BA30" s="308">
        <f t="shared" ref="BA30:BJ30" si="74">AZ30+BA29</f>
        <v>468514.49224963738</v>
      </c>
      <c r="BB30" s="308">
        <f t="shared" si="74"/>
        <v>627359.43237526377</v>
      </c>
      <c r="BC30" s="308">
        <f t="shared" si="74"/>
        <v>789136.49188648211</v>
      </c>
      <c r="BD30" s="308">
        <f t="shared" si="74"/>
        <v>951527.30155117996</v>
      </c>
      <c r="BE30" s="308">
        <f t="shared" si="74"/>
        <v>1116893.7579392008</v>
      </c>
      <c r="BF30" s="308">
        <f t="shared" si="74"/>
        <v>1282918.0266911779</v>
      </c>
      <c r="BG30" s="308">
        <f t="shared" si="74"/>
        <v>1451962.5458275927</v>
      </c>
      <c r="BH30" s="308">
        <f t="shared" si="74"/>
        <v>1621710.0290985559</v>
      </c>
      <c r="BI30" s="308">
        <f t="shared" si="74"/>
        <v>1794523.4693748071</v>
      </c>
      <c r="BJ30" s="312">
        <f t="shared" si="74"/>
        <v>1968086.142080446</v>
      </c>
      <c r="BK30" s="308">
        <f>BK29</f>
        <v>176675.466587459</v>
      </c>
      <c r="BL30" s="308">
        <f>BK30+BL29</f>
        <v>354147.57805523998</v>
      </c>
      <c r="BM30" s="308">
        <f t="shared" ref="BM30:BV30" si="75">BL30+BM29</f>
        <v>534780.47850893985</v>
      </c>
      <c r="BN30" s="308">
        <f t="shared" si="75"/>
        <v>716258.60876609886</v>
      </c>
      <c r="BO30" s="308">
        <f t="shared" si="75"/>
        <v>900946.71000541083</v>
      </c>
      <c r="BP30" s="308">
        <f t="shared" si="75"/>
        <v>1086529.8274608417</v>
      </c>
      <c r="BQ30" s="308">
        <f t="shared" si="75"/>
        <v>1275373.3141612094</v>
      </c>
      <c r="BR30" s="308">
        <f t="shared" si="75"/>
        <v>1465162.8347157836</v>
      </c>
      <c r="BS30" s="308">
        <f t="shared" si="75"/>
        <v>1658264.3691464744</v>
      </c>
      <c r="BT30" s="308">
        <f t="shared" si="75"/>
        <v>1852364.2167671812</v>
      </c>
      <c r="BU30" s="308">
        <f t="shared" si="75"/>
        <v>2049829.0001108828</v>
      </c>
      <c r="BV30" s="312">
        <f t="shared" si="75"/>
        <v>2248345.6689050584</v>
      </c>
      <c r="BW30" s="308">
        <f>BW29</f>
        <v>200063.15375494264</v>
      </c>
      <c r="BX30" s="308">
        <f>BW30+BX29</f>
        <v>399337.31585157156</v>
      </c>
      <c r="BY30" s="308">
        <f t="shared" ref="BY30:CD30" si="76">BX30+BY29</f>
        <v>600167.06431934482</v>
      </c>
      <c r="BZ30" s="308">
        <f t="shared" si="76"/>
        <v>800217.03249942022</v>
      </c>
      <c r="CA30" s="308">
        <f t="shared" si="76"/>
        <v>1001831.9097158916</v>
      </c>
      <c r="CB30" s="308">
        <f t="shared" si="76"/>
        <v>1202676.4419552006</v>
      </c>
      <c r="CC30" s="308">
        <f t="shared" si="76"/>
        <v>1405095.4325538222</v>
      </c>
      <c r="CD30" s="308">
        <f t="shared" si="76"/>
        <v>1606753.7428943247</v>
      </c>
      <c r="CE30" s="308">
        <f>CD30+CE29</f>
        <v>1809996.2931099096</v>
      </c>
      <c r="CF30" s="308">
        <f t="shared" ref="CF30" si="77">CE30+CF29</f>
        <v>2012488.0627975308</v>
      </c>
      <c r="CG30" s="308">
        <f t="shared" ref="CG30" si="78">CF30+CG29</f>
        <v>2216574.0917397002</v>
      </c>
      <c r="CH30" s="312">
        <f t="shared" ref="CH30" si="79">CG30+CH29</f>
        <v>2419919.4806350851</v>
      </c>
      <c r="CI30" s="308">
        <f>CI29</f>
        <v>204949.91120292246</v>
      </c>
      <c r="CJ30" s="308">
        <f>CI30+CJ29</f>
        <v>409169.56947186228</v>
      </c>
      <c r="CK30" s="308">
        <f>CJ30+CK29</f>
        <v>615004.26272708224</v>
      </c>
      <c r="CL30" s="308">
        <f>CK30+CL29</f>
        <v>820119.34281748103</v>
      </c>
      <c r="CM30" s="308">
        <f>CL30+CM29</f>
        <v>1026860.2262967888</v>
      </c>
      <c r="CN30" s="308">
        <f t="shared" ref="CN30:CR30" si="80">CM30+CN29</f>
        <v>1232892.3952092191</v>
      </c>
      <c r="CO30" s="308">
        <f t="shared" si="80"/>
        <v>1440561.3978846935</v>
      </c>
      <c r="CP30" s="308">
        <f t="shared" si="80"/>
        <v>1647532.8497437537</v>
      </c>
      <c r="CQ30" s="308">
        <f t="shared" si="80"/>
        <v>1856152.4341122827</v>
      </c>
      <c r="CR30" s="308">
        <f t="shared" si="80"/>
        <v>2064085.9030461512</v>
      </c>
      <c r="CS30" s="308">
        <f>CR30+CS29</f>
        <v>2273679.0781659139</v>
      </c>
      <c r="CT30" s="312">
        <f>CS30+CT29</f>
        <v>2482597.8515016758</v>
      </c>
      <c r="CU30" s="308">
        <f>CU29</f>
        <v>210590.33484657897</v>
      </c>
      <c r="CV30" s="308">
        <f>CU30+CV29</f>
        <v>420518.26662908884</v>
      </c>
      <c r="CW30" s="308">
        <f t="shared" ref="CW30:DE30" si="81">CV30+CW29</f>
        <v>632129.90377907129</v>
      </c>
      <c r="CX30" s="308">
        <f t="shared" si="81"/>
        <v>843091.42862130527</v>
      </c>
      <c r="CY30" s="308">
        <f t="shared" si="81"/>
        <v>1055749.098271424</v>
      </c>
      <c r="CZ30" s="308">
        <f t="shared" si="81"/>
        <v>1267769.2455444718</v>
      </c>
      <c r="DA30" s="308">
        <f t="shared" si="81"/>
        <v>1481498.2798745353</v>
      </c>
      <c r="DB30" s="308">
        <f t="shared" si="81"/>
        <v>1694602.6882455829</v>
      </c>
      <c r="DC30" s="308">
        <f t="shared" si="81"/>
        <v>1909429.0361336498</v>
      </c>
      <c r="DD30" s="308">
        <f t="shared" si="81"/>
        <v>2123643.9684605086</v>
      </c>
      <c r="DE30" s="308">
        <f t="shared" si="81"/>
        <v>2339594.2105589639</v>
      </c>
      <c r="DF30" s="312">
        <f>DE30+DF29</f>
        <v>2554946.5691499147</v>
      </c>
      <c r="DG30" s="308">
        <f>DG29</f>
        <v>217101.36418141218</v>
      </c>
      <c r="DH30" s="308">
        <f t="shared" ref="DH30:DR30" si="82">DG30+DH29</f>
        <v>433618.70642934751</v>
      </c>
      <c r="DI30" s="308">
        <f t="shared" si="82"/>
        <v>651899.08361119649</v>
      </c>
      <c r="DJ30" s="308">
        <f t="shared" si="82"/>
        <v>869609.63801126427</v>
      </c>
      <c r="DK30" s="308">
        <f t="shared" si="82"/>
        <v>1089097.5983688598</v>
      </c>
      <c r="DL30" s="308">
        <f t="shared" si="82"/>
        <v>1308030.2809290423</v>
      </c>
      <c r="DM30" s="308">
        <f t="shared" si="82"/>
        <v>1528755.0905061788</v>
      </c>
      <c r="DN30" s="308">
        <f t="shared" si="82"/>
        <v>1748939.5215604694</v>
      </c>
      <c r="DO30" s="308">
        <f t="shared" si="82"/>
        <v>1970931.1592876001</v>
      </c>
      <c r="DP30" s="308">
        <f t="shared" si="82"/>
        <v>2192397.6807216806</v>
      </c>
      <c r="DQ30" s="308">
        <f t="shared" si="82"/>
        <v>2415686.8558516344</v>
      </c>
      <c r="DR30" s="312">
        <f t="shared" si="82"/>
        <v>2638466.5487511992</v>
      </c>
    </row>
  </sheetData>
  <mergeCells count="2">
    <mergeCell ref="A5:A7"/>
    <mergeCell ref="A17:A2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2E2FF-877F-4082-8857-65A330C34078}">
  <sheetPr>
    <tabColor rgb="FFFF0000"/>
  </sheetPr>
  <dimension ref="A1:DR42"/>
  <sheetViews>
    <sheetView zoomScale="130" zoomScaleNormal="130" workbookViewId="0">
      <pane xSplit="2" topLeftCell="C1" activePane="topRight" state="frozen"/>
      <selection activeCell="B17" sqref="B17:V17"/>
      <selection pane="topRight" activeCell="B45" sqref="B45"/>
    </sheetView>
  </sheetViews>
  <sheetFormatPr defaultRowHeight="14.4" x14ac:dyDescent="0.3"/>
  <cols>
    <col min="1" max="1" width="14.5546875" bestFit="1" customWidth="1"/>
    <col min="2" max="2" width="39" customWidth="1"/>
    <col min="3" max="3" width="14.109375" customWidth="1"/>
    <col min="4" max="6" width="12.6640625" bestFit="1" customWidth="1"/>
    <col min="7" max="14" width="13.77734375" bestFit="1" customWidth="1"/>
    <col min="15" max="15" width="12.6640625" bestFit="1" customWidth="1"/>
    <col min="16" max="26" width="13.77734375" bestFit="1" customWidth="1"/>
    <col min="27" max="27" width="13" bestFit="1" customWidth="1"/>
    <col min="28" max="38" width="13.77734375" bestFit="1" customWidth="1"/>
    <col min="39" max="39" width="12.6640625" bestFit="1" customWidth="1"/>
    <col min="40" max="48" width="13.77734375" bestFit="1" customWidth="1"/>
    <col min="49" max="50" width="15.5546875" bestFit="1" customWidth="1"/>
    <col min="51" max="59" width="13.77734375" bestFit="1" customWidth="1"/>
    <col min="60" max="62" width="15.6640625" bestFit="1" customWidth="1"/>
    <col min="63" max="70" width="13.77734375" bestFit="1" customWidth="1"/>
    <col min="71" max="120" width="15.6640625" bestFit="1" customWidth="1"/>
    <col min="121" max="122" width="16.77734375" bestFit="1" customWidth="1"/>
  </cols>
  <sheetData>
    <row r="1" spans="1:122" ht="15" thickBot="1" x14ac:dyDescent="0.35"/>
    <row r="2" spans="1:122" x14ac:dyDescent="0.3">
      <c r="B2" s="12"/>
      <c r="C2" s="12" t="s">
        <v>17</v>
      </c>
      <c r="O2" s="247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9"/>
    </row>
    <row r="3" spans="1:122" x14ac:dyDescent="0.3">
      <c r="C3" s="202">
        <v>44562</v>
      </c>
      <c r="D3" s="202">
        <v>44593</v>
      </c>
      <c r="E3" s="202">
        <v>44621</v>
      </c>
      <c r="F3" s="202">
        <v>44652</v>
      </c>
      <c r="G3" s="202">
        <v>44682</v>
      </c>
      <c r="H3" s="202">
        <v>44713</v>
      </c>
      <c r="I3" s="202">
        <v>44743</v>
      </c>
      <c r="J3" s="202">
        <v>44774</v>
      </c>
      <c r="K3" s="202">
        <v>44805</v>
      </c>
      <c r="L3" s="202">
        <v>44835</v>
      </c>
      <c r="M3" s="202">
        <v>44866</v>
      </c>
      <c r="N3" s="373">
        <v>44896</v>
      </c>
      <c r="O3" s="377">
        <v>44927</v>
      </c>
      <c r="P3" s="202">
        <v>44958</v>
      </c>
      <c r="Q3" s="202">
        <v>44986</v>
      </c>
      <c r="R3" s="202">
        <v>45017</v>
      </c>
      <c r="S3" s="202">
        <v>45047</v>
      </c>
      <c r="T3" s="202">
        <v>45078</v>
      </c>
      <c r="U3" s="202">
        <v>45108</v>
      </c>
      <c r="V3" s="202">
        <v>45139</v>
      </c>
      <c r="W3" s="202">
        <v>45170</v>
      </c>
      <c r="X3" s="202">
        <v>45200</v>
      </c>
      <c r="Y3" s="202">
        <v>45231</v>
      </c>
      <c r="Z3" s="378">
        <v>45261</v>
      </c>
      <c r="AA3" s="375">
        <v>45292</v>
      </c>
      <c r="AB3" s="202">
        <v>45323</v>
      </c>
      <c r="AC3" s="202">
        <v>45352</v>
      </c>
      <c r="AD3" s="202">
        <v>45383</v>
      </c>
      <c r="AE3" s="202">
        <v>45413</v>
      </c>
      <c r="AF3" s="202">
        <v>45444</v>
      </c>
      <c r="AG3" s="202">
        <v>45474</v>
      </c>
      <c r="AH3" s="202">
        <v>45505</v>
      </c>
      <c r="AI3" s="202">
        <v>45536</v>
      </c>
      <c r="AJ3" s="202">
        <v>45566</v>
      </c>
      <c r="AK3" s="202">
        <v>45597</v>
      </c>
      <c r="AL3" s="202">
        <v>45627</v>
      </c>
      <c r="AM3" s="202">
        <v>45658</v>
      </c>
      <c r="AN3" s="202">
        <v>45689</v>
      </c>
      <c r="AO3" s="202">
        <v>45717</v>
      </c>
      <c r="AP3" s="202">
        <v>45748</v>
      </c>
      <c r="AQ3" s="202">
        <v>45778</v>
      </c>
      <c r="AR3" s="202">
        <v>45809</v>
      </c>
      <c r="AS3" s="202">
        <v>45839</v>
      </c>
      <c r="AT3" s="202">
        <v>45870</v>
      </c>
      <c r="AU3" s="202">
        <v>45901</v>
      </c>
      <c r="AV3" s="202">
        <v>45931</v>
      </c>
      <c r="AW3" s="202">
        <v>45962</v>
      </c>
      <c r="AX3" s="202">
        <v>45992</v>
      </c>
      <c r="AY3" s="202">
        <v>46023</v>
      </c>
      <c r="AZ3" s="202">
        <v>46054</v>
      </c>
      <c r="BA3" s="202">
        <v>46082</v>
      </c>
      <c r="BB3" s="202">
        <v>46113</v>
      </c>
      <c r="BC3" s="202">
        <v>46143</v>
      </c>
      <c r="BD3" s="202">
        <v>46174</v>
      </c>
      <c r="BE3" s="202">
        <v>46204</v>
      </c>
      <c r="BF3" s="202">
        <v>46235</v>
      </c>
      <c r="BG3" s="202">
        <v>46266</v>
      </c>
      <c r="BH3" s="202">
        <v>46296</v>
      </c>
      <c r="BI3" s="202">
        <v>46327</v>
      </c>
      <c r="BJ3" s="202">
        <v>46357</v>
      </c>
      <c r="BK3" s="202">
        <v>46388</v>
      </c>
      <c r="BL3" s="202">
        <v>46419</v>
      </c>
      <c r="BM3" s="202">
        <v>46447</v>
      </c>
      <c r="BN3" s="202">
        <v>46478</v>
      </c>
      <c r="BO3" s="202">
        <v>46508</v>
      </c>
      <c r="BP3" s="202">
        <v>46539</v>
      </c>
      <c r="BQ3" s="202">
        <v>46569</v>
      </c>
      <c r="BR3" s="202">
        <v>46600</v>
      </c>
      <c r="BS3" s="202">
        <v>46631</v>
      </c>
      <c r="BT3" s="202">
        <v>46661</v>
      </c>
      <c r="BU3" s="202">
        <v>46692</v>
      </c>
      <c r="BV3" s="202">
        <v>46722</v>
      </c>
      <c r="BW3" s="202">
        <v>46753</v>
      </c>
      <c r="BX3" s="202">
        <v>46784</v>
      </c>
      <c r="BY3" s="202">
        <v>46813</v>
      </c>
      <c r="BZ3" s="202">
        <v>46844</v>
      </c>
      <c r="CA3" s="202">
        <v>46874</v>
      </c>
      <c r="CB3" s="202">
        <v>46905</v>
      </c>
      <c r="CC3" s="202">
        <v>46935</v>
      </c>
      <c r="CD3" s="202">
        <v>46966</v>
      </c>
      <c r="CE3" s="202">
        <v>46997</v>
      </c>
      <c r="CF3" s="202">
        <v>47027</v>
      </c>
      <c r="CG3" s="202">
        <v>47058</v>
      </c>
      <c r="CH3" s="202">
        <v>47088</v>
      </c>
      <c r="CI3" s="202">
        <v>47119</v>
      </c>
      <c r="CJ3" s="202">
        <v>47150</v>
      </c>
      <c r="CK3" s="202">
        <v>47178</v>
      </c>
      <c r="CL3" s="202">
        <v>47209</v>
      </c>
      <c r="CM3" s="202">
        <v>47239</v>
      </c>
      <c r="CN3" s="202">
        <v>47270</v>
      </c>
      <c r="CO3" s="202">
        <v>47300</v>
      </c>
      <c r="CP3" s="202">
        <v>47331</v>
      </c>
      <c r="CQ3" s="202">
        <v>47362</v>
      </c>
      <c r="CR3" s="202">
        <v>47392</v>
      </c>
      <c r="CS3" s="202">
        <v>47423</v>
      </c>
      <c r="CT3" s="202">
        <v>47453</v>
      </c>
      <c r="CU3" s="202">
        <v>47484</v>
      </c>
      <c r="CV3" s="202">
        <v>47515</v>
      </c>
      <c r="CW3" s="202">
        <v>47543</v>
      </c>
      <c r="CX3" s="202">
        <v>47574</v>
      </c>
      <c r="CY3" s="202">
        <v>47604</v>
      </c>
      <c r="CZ3" s="202">
        <v>47635</v>
      </c>
      <c r="DA3" s="202">
        <v>47665</v>
      </c>
      <c r="DB3" s="202">
        <v>47696</v>
      </c>
      <c r="DC3" s="202">
        <v>47727</v>
      </c>
      <c r="DD3" s="202">
        <v>47757</v>
      </c>
      <c r="DE3" s="202">
        <v>47788</v>
      </c>
      <c r="DF3" s="202">
        <v>47818</v>
      </c>
      <c r="DG3" s="202">
        <v>47849</v>
      </c>
      <c r="DH3" s="202">
        <v>47880</v>
      </c>
      <c r="DI3" s="202">
        <v>47908</v>
      </c>
      <c r="DJ3" s="202">
        <v>47939</v>
      </c>
      <c r="DK3" s="202">
        <v>47969</v>
      </c>
      <c r="DL3" s="202">
        <v>48000</v>
      </c>
      <c r="DM3" s="202">
        <v>48030</v>
      </c>
      <c r="DN3" s="202">
        <v>48061</v>
      </c>
      <c r="DO3" s="202">
        <v>48092</v>
      </c>
      <c r="DP3" s="202">
        <v>48122</v>
      </c>
      <c r="DQ3" s="202">
        <v>48153</v>
      </c>
      <c r="DR3" s="202">
        <v>48183</v>
      </c>
    </row>
    <row r="4" spans="1:122" ht="15" thickBot="1" x14ac:dyDescent="0.35">
      <c r="C4" s="6">
        <v>1</v>
      </c>
      <c r="D4" s="6">
        <v>2</v>
      </c>
      <c r="E4" s="6">
        <v>3</v>
      </c>
      <c r="F4" s="6">
        <v>4</v>
      </c>
      <c r="G4" s="6">
        <v>5</v>
      </c>
      <c r="H4" s="6">
        <v>6</v>
      </c>
      <c r="I4" s="6">
        <v>7</v>
      </c>
      <c r="J4" s="6">
        <v>8</v>
      </c>
      <c r="K4" s="6">
        <v>9</v>
      </c>
      <c r="L4" s="6">
        <v>10</v>
      </c>
      <c r="M4" s="6">
        <v>11</v>
      </c>
      <c r="N4" s="126">
        <v>12</v>
      </c>
      <c r="O4" s="379">
        <v>13</v>
      </c>
      <c r="P4" s="6">
        <v>14</v>
      </c>
      <c r="Q4" s="6">
        <v>15</v>
      </c>
      <c r="R4" s="6">
        <v>16</v>
      </c>
      <c r="S4" s="6">
        <v>17</v>
      </c>
      <c r="T4" s="6">
        <v>18</v>
      </c>
      <c r="U4" s="6">
        <v>19</v>
      </c>
      <c r="V4" s="6">
        <v>20</v>
      </c>
      <c r="W4" s="6">
        <v>21</v>
      </c>
      <c r="X4" s="6">
        <v>22</v>
      </c>
      <c r="Y4" s="6">
        <v>23</v>
      </c>
      <c r="Z4" s="380">
        <v>24</v>
      </c>
      <c r="AA4" s="143">
        <v>25</v>
      </c>
      <c r="AB4" s="6">
        <v>26</v>
      </c>
      <c r="AC4" s="6">
        <v>27</v>
      </c>
      <c r="AD4" s="6">
        <v>28</v>
      </c>
      <c r="AE4" s="6">
        <v>29</v>
      </c>
      <c r="AF4" s="6">
        <v>30</v>
      </c>
      <c r="AG4" s="6">
        <v>31</v>
      </c>
      <c r="AH4" s="6">
        <v>32</v>
      </c>
      <c r="AI4" s="6">
        <v>33</v>
      </c>
      <c r="AJ4" s="6">
        <v>34</v>
      </c>
      <c r="AK4" s="6">
        <v>35</v>
      </c>
      <c r="AL4" s="6">
        <v>36</v>
      </c>
      <c r="AM4" s="6">
        <v>37</v>
      </c>
      <c r="AN4" s="6">
        <v>38</v>
      </c>
      <c r="AO4" s="6">
        <v>39</v>
      </c>
      <c r="AP4" s="6">
        <v>40</v>
      </c>
      <c r="AQ4" s="6">
        <v>41</v>
      </c>
      <c r="AR4" s="6">
        <v>42</v>
      </c>
      <c r="AS4" s="6">
        <v>43</v>
      </c>
      <c r="AT4" s="6">
        <v>44</v>
      </c>
      <c r="AU4" s="6">
        <v>45</v>
      </c>
      <c r="AV4" s="6">
        <v>46</v>
      </c>
      <c r="AW4" s="6">
        <v>47</v>
      </c>
      <c r="AX4" s="6">
        <v>48</v>
      </c>
      <c r="AY4" s="6">
        <v>49</v>
      </c>
      <c r="AZ4" s="6">
        <v>50</v>
      </c>
      <c r="BA4" s="6">
        <v>51</v>
      </c>
      <c r="BB4" s="6">
        <v>52</v>
      </c>
      <c r="BC4" s="6">
        <v>53</v>
      </c>
      <c r="BD4" s="6">
        <v>54</v>
      </c>
      <c r="BE4" s="6">
        <v>55</v>
      </c>
      <c r="BF4" s="6">
        <v>56</v>
      </c>
      <c r="BG4" s="6">
        <v>57</v>
      </c>
      <c r="BH4" s="6">
        <v>58</v>
      </c>
      <c r="BI4" s="6">
        <v>59</v>
      </c>
      <c r="BJ4" s="6">
        <v>60</v>
      </c>
      <c r="BK4" s="6">
        <v>61</v>
      </c>
      <c r="BL4" s="6">
        <v>62</v>
      </c>
      <c r="BM4" s="6">
        <v>63</v>
      </c>
      <c r="BN4" s="6">
        <v>64</v>
      </c>
      <c r="BO4" s="6">
        <v>65</v>
      </c>
      <c r="BP4" s="6">
        <v>66</v>
      </c>
      <c r="BQ4" s="6">
        <v>67</v>
      </c>
      <c r="BR4" s="6">
        <v>68</v>
      </c>
      <c r="BS4" s="6">
        <v>69</v>
      </c>
      <c r="BT4" s="6">
        <v>70</v>
      </c>
      <c r="BU4" s="6">
        <v>71</v>
      </c>
      <c r="BV4" s="6">
        <v>72</v>
      </c>
      <c r="BW4" s="6">
        <v>73</v>
      </c>
      <c r="BX4" s="6">
        <v>74</v>
      </c>
      <c r="BY4" s="6">
        <v>75</v>
      </c>
      <c r="BZ4" s="6">
        <v>76</v>
      </c>
      <c r="CA4" s="6">
        <v>77</v>
      </c>
      <c r="CB4" s="6">
        <v>78</v>
      </c>
      <c r="CC4" s="6">
        <v>79</v>
      </c>
      <c r="CD4" s="6">
        <v>80</v>
      </c>
      <c r="CE4" s="6">
        <v>81</v>
      </c>
      <c r="CF4" s="6">
        <v>82</v>
      </c>
      <c r="CG4" s="6">
        <v>83</v>
      </c>
      <c r="CH4" s="6">
        <v>84</v>
      </c>
      <c r="CI4" s="6">
        <v>85</v>
      </c>
      <c r="CJ4" s="6">
        <v>86</v>
      </c>
      <c r="CK4" s="6">
        <v>87</v>
      </c>
      <c r="CL4" s="6">
        <v>88</v>
      </c>
      <c r="CM4" s="6">
        <v>89</v>
      </c>
      <c r="CN4" s="6">
        <v>90</v>
      </c>
      <c r="CO4" s="6">
        <v>91</v>
      </c>
      <c r="CP4" s="6">
        <v>92</v>
      </c>
      <c r="CQ4" s="6">
        <v>93</v>
      </c>
      <c r="CR4" s="6">
        <v>94</v>
      </c>
      <c r="CS4" s="6">
        <v>95</v>
      </c>
      <c r="CT4" s="6">
        <v>96</v>
      </c>
      <c r="CU4" s="6">
        <v>97</v>
      </c>
      <c r="CV4" s="6">
        <v>98</v>
      </c>
      <c r="CW4" s="6">
        <v>99</v>
      </c>
      <c r="CX4" s="6">
        <v>100</v>
      </c>
      <c r="CY4" s="6">
        <v>101</v>
      </c>
      <c r="CZ4" s="6">
        <v>102</v>
      </c>
      <c r="DA4" s="6">
        <v>103</v>
      </c>
      <c r="DB4" s="6">
        <v>104</v>
      </c>
      <c r="DC4" s="6">
        <v>105</v>
      </c>
      <c r="DD4" s="6">
        <v>106</v>
      </c>
      <c r="DE4" s="6">
        <v>107</v>
      </c>
      <c r="DF4" s="6">
        <v>108</v>
      </c>
      <c r="DG4" s="6">
        <v>109</v>
      </c>
      <c r="DH4" s="6">
        <v>110</v>
      </c>
      <c r="DI4" s="6">
        <v>111</v>
      </c>
      <c r="DJ4" s="6">
        <v>112</v>
      </c>
      <c r="DK4" s="6">
        <v>113</v>
      </c>
      <c r="DL4" s="6">
        <v>114</v>
      </c>
      <c r="DM4" s="6">
        <v>115</v>
      </c>
      <c r="DN4" s="6">
        <v>116</v>
      </c>
      <c r="DO4" s="6">
        <v>117</v>
      </c>
      <c r="DP4" s="6">
        <v>118</v>
      </c>
      <c r="DQ4" s="6">
        <v>119</v>
      </c>
      <c r="DR4" s="6">
        <v>120</v>
      </c>
    </row>
    <row r="5" spans="1:122" x14ac:dyDescent="0.3">
      <c r="A5" s="439" t="s">
        <v>216</v>
      </c>
      <c r="B5" s="196" t="s">
        <v>159</v>
      </c>
      <c r="C5" s="209">
        <v>1650</v>
      </c>
      <c r="D5" s="210">
        <v>2700</v>
      </c>
      <c r="E5" s="210">
        <v>3200</v>
      </c>
      <c r="F5" s="210">
        <v>4000</v>
      </c>
      <c r="G5" s="210">
        <v>3750</v>
      </c>
      <c r="H5" s="210">
        <v>3450</v>
      </c>
      <c r="I5" s="210">
        <v>3800</v>
      </c>
      <c r="J5" s="210">
        <v>1300</v>
      </c>
      <c r="K5" s="210">
        <v>5000</v>
      </c>
      <c r="L5" s="210">
        <v>5200</v>
      </c>
      <c r="M5" s="210">
        <v>5200</v>
      </c>
      <c r="N5" s="364">
        <v>5200</v>
      </c>
      <c r="O5" s="367">
        <f>N5*(1+INPUT!$J$18)</f>
        <v>5264.1234862052925</v>
      </c>
      <c r="P5" s="211">
        <f>O5*(1+INPUT!$J$18)</f>
        <v>5329.0377073111849</v>
      </c>
      <c r="Q5" s="211">
        <f>P5*(1+INPUT!$J$18)</f>
        <v>5394.752414217387</v>
      </c>
      <c r="R5" s="211">
        <f>Q5*(1+INPUT!$J$18)</f>
        <v>5461.2774780662403</v>
      </c>
      <c r="S5" s="211">
        <f>R5*(1+INPUT!$J$18)</f>
        <v>5528.6228917254821</v>
      </c>
      <c r="T5" s="211">
        <f>S5*(1+INPUT!$J$18)</f>
        <v>5596.7987712892946</v>
      </c>
      <c r="U5" s="211">
        <f>T5*(1+INPUT!$J$18)</f>
        <v>5665.8153575978649</v>
      </c>
      <c r="V5" s="211">
        <f>U5*(1+INPUT!$J$18)</f>
        <v>5735.6830177756847</v>
      </c>
      <c r="W5" s="211">
        <f>V5*(1+INPUT!$J$18)</f>
        <v>5806.4122467888137</v>
      </c>
      <c r="X5" s="211">
        <f>W5*(1+INPUT!$J$18)</f>
        <v>5878.0136690213531</v>
      </c>
      <c r="Y5" s="211">
        <f>X5*(1+INPUT!$J$18)</f>
        <v>5950.4980398713551</v>
      </c>
      <c r="Z5" s="211">
        <f>Y5*(1+INPUT!$J$18)</f>
        <v>6023.8762473664146</v>
      </c>
      <c r="AA5" s="210">
        <f>Z5*(1+INPUT!$J$18)</f>
        <v>6098.1593137991822</v>
      </c>
      <c r="AB5" s="210">
        <f>AA5*(1+INPUT!$J$18)</f>
        <v>6173.3583973830437</v>
      </c>
      <c r="AC5" s="210">
        <f>AB5*(1+INPUT!$J$18)</f>
        <v>6249.4847939282199</v>
      </c>
      <c r="AD5" s="210">
        <f>AC5*(1+INPUT!$J$18)</f>
        <v>6326.5499385385356</v>
      </c>
      <c r="AE5" s="210">
        <f>AD5*(1+INPUT!$J$18)</f>
        <v>6404.5654073291071</v>
      </c>
      <c r="AF5" s="210">
        <f>AE5*(1+INPUT!$J$18)</f>
        <v>6483.5429191652147</v>
      </c>
      <c r="AG5" s="210">
        <f>AF5*(1+INPUT!$J$18)</f>
        <v>6563.4943374226214</v>
      </c>
      <c r="AH5" s="210">
        <f>AG5*(1+INPUT!$J$18)</f>
        <v>6644.4316717695892</v>
      </c>
      <c r="AI5" s="210">
        <f>AH5*(1+INPUT!$J$18)</f>
        <v>6726.3670799708825</v>
      </c>
      <c r="AJ5" s="210">
        <f>AI5*(1+INPUT!$J$18)</f>
        <v>6809.3128697140064</v>
      </c>
      <c r="AK5" s="210">
        <f>AJ5*(1+INPUT!$J$18)</f>
        <v>6893.2815004579734</v>
      </c>
      <c r="AL5" s="210">
        <f>AK5*(1+INPUT!$J$18)</f>
        <v>6978.2855853048604</v>
      </c>
      <c r="AM5" s="210">
        <f>AL5*(1+INPUT!$J$18)</f>
        <v>7064.3378928944539</v>
      </c>
      <c r="AN5" s="210">
        <f>AM5*(1+INPUT!$J$18)</f>
        <v>7151.4513493222503</v>
      </c>
      <c r="AO5" s="210">
        <f>AN5*(1+INPUT!$J$18)</f>
        <v>7239.6390400811133</v>
      </c>
      <c r="AP5" s="210">
        <f>AO5*(1+INPUT!$J$18)</f>
        <v>7328.9142120268707</v>
      </c>
      <c r="AQ5" s="210">
        <f>AP5*(1+INPUT!$J$18)</f>
        <v>7419.2902753681547</v>
      </c>
      <c r="AR5" s="210">
        <f>AQ5*(1+INPUT!$J$18)</f>
        <v>7510.7808056807762</v>
      </c>
      <c r="AS5" s="210">
        <f>AR5*(1+INPUT!$J$18)</f>
        <v>7603.3995459469388</v>
      </c>
      <c r="AT5" s="210">
        <f>AS5*(1+INPUT!$J$18)</f>
        <v>7697.160408619603</v>
      </c>
      <c r="AU5" s="210">
        <f>AT5*(1+INPUT!$J$18)</f>
        <v>7792.0774777123033</v>
      </c>
      <c r="AV5" s="210">
        <f>AU5*(1+INPUT!$J$18)</f>
        <v>7888.1650109147367</v>
      </c>
      <c r="AW5" s="210">
        <f>AV5*(1+INPUT!$J$18)</f>
        <v>7985.4374417344407</v>
      </c>
      <c r="AX5" s="210">
        <f>AW5*(1+INPUT!$J$18)</f>
        <v>8083.9093816648801</v>
      </c>
      <c r="AY5" s="210">
        <f>AX5*(1+INPUT!$J$18)</f>
        <v>8183.5956223802687</v>
      </c>
      <c r="AZ5" s="210">
        <f>AY5*(1+INPUT!$J$18)</f>
        <v>8284.5111379574591</v>
      </c>
      <c r="BA5" s="210">
        <f>AZ5*(1+INPUT!$J$18)</f>
        <v>8386.671087125229</v>
      </c>
      <c r="BB5" s="210">
        <f>BA5*(1+INPUT!$J$18)</f>
        <v>8490.0908155413053</v>
      </c>
      <c r="BC5" s="210">
        <f>BB5*(1+INPUT!$J$18)</f>
        <v>8594.785858097468</v>
      </c>
      <c r="BD5" s="210">
        <f>BC5*(1+INPUT!$J$18)</f>
        <v>8700.7719412530751</v>
      </c>
      <c r="BE5" s="210">
        <f>BD5*(1+INPUT!$J$18)</f>
        <v>8808.06498539737</v>
      </c>
      <c r="BF5" s="210">
        <f>BE5*(1+INPUT!$J$18)</f>
        <v>8916.6811072409182</v>
      </c>
      <c r="BG5" s="210">
        <f>BF5*(1+INPUT!$J$18)</f>
        <v>9026.636622236525</v>
      </c>
      <c r="BH5" s="210">
        <f>BG5*(1+INPUT!$J$18)</f>
        <v>9137.9480470300205</v>
      </c>
      <c r="BI5" s="210">
        <f>BH5*(1+INPUT!$J$18)</f>
        <v>9250.6321019412535</v>
      </c>
      <c r="BJ5" s="210">
        <f>BI5*(1+INPUT!$J$18)</f>
        <v>9364.7057134756888</v>
      </c>
      <c r="BK5" s="210">
        <f>BJ5*(1+INPUT!$J$18)</f>
        <v>9480.1860168669737</v>
      </c>
      <c r="BL5" s="210">
        <f>BK5*(1+INPUT!$J$18)</f>
        <v>9597.0903586508539</v>
      </c>
      <c r="BM5" s="210">
        <f>BL5*(1+INPUT!$J$18)</f>
        <v>9715.4362992708338</v>
      </c>
      <c r="BN5" s="210">
        <f>BM5*(1+INPUT!$J$18)</f>
        <v>9835.241615715966</v>
      </c>
      <c r="BO5" s="210">
        <f>BN5*(1+INPUT!$J$18)</f>
        <v>9956.5243041911745</v>
      </c>
      <c r="BP5" s="210">
        <f>BO5*(1+INPUT!$J$18)</f>
        <v>10079.302582820494</v>
      </c>
      <c r="BQ5" s="210">
        <f>BP5*(1+INPUT!$J$18)</f>
        <v>10203.594894383659</v>
      </c>
      <c r="BR5" s="210">
        <f>BQ5*(1+INPUT!$J$18)</f>
        <v>10329.419909086429</v>
      </c>
      <c r="BS5" s="210">
        <f>BR5*(1+INPUT!$J$18)</f>
        <v>10456.796527365079</v>
      </c>
      <c r="BT5" s="210">
        <f>BS5*(1+INPUT!$J$18)</f>
        <v>10585.743882725472</v>
      </c>
      <c r="BU5" s="210">
        <f>BT5*(1+INPUT!$J$18)</f>
        <v>10716.281344617146</v>
      </c>
      <c r="BV5" s="210">
        <f>BU5*(1+INPUT!$J$18)</f>
        <v>10848.428521342836</v>
      </c>
      <c r="BW5" s="210">
        <f>BV5</f>
        <v>10848.428521342836</v>
      </c>
      <c r="BX5" s="210">
        <f t="shared" ref="BX5:DR6" si="0">BW5</f>
        <v>10848.428521342836</v>
      </c>
      <c r="BY5" s="210">
        <f t="shared" si="0"/>
        <v>10848.428521342836</v>
      </c>
      <c r="BZ5" s="210">
        <f t="shared" si="0"/>
        <v>10848.428521342836</v>
      </c>
      <c r="CA5" s="210">
        <f t="shared" si="0"/>
        <v>10848.428521342836</v>
      </c>
      <c r="CB5" s="210">
        <f t="shared" si="0"/>
        <v>10848.428521342836</v>
      </c>
      <c r="CC5" s="210">
        <f t="shared" si="0"/>
        <v>10848.428521342836</v>
      </c>
      <c r="CD5" s="210">
        <f t="shared" si="0"/>
        <v>10848.428521342836</v>
      </c>
      <c r="CE5" s="210">
        <f t="shared" si="0"/>
        <v>10848.428521342836</v>
      </c>
      <c r="CF5" s="210">
        <f t="shared" si="0"/>
        <v>10848.428521342836</v>
      </c>
      <c r="CG5" s="210">
        <f t="shared" si="0"/>
        <v>10848.428521342836</v>
      </c>
      <c r="CH5" s="210">
        <f t="shared" si="0"/>
        <v>10848.428521342836</v>
      </c>
      <c r="CI5" s="210">
        <f t="shared" si="0"/>
        <v>10848.428521342836</v>
      </c>
      <c r="CJ5" s="210">
        <f t="shared" si="0"/>
        <v>10848.428521342836</v>
      </c>
      <c r="CK5" s="210">
        <f t="shared" si="0"/>
        <v>10848.428521342836</v>
      </c>
      <c r="CL5" s="210">
        <f t="shared" si="0"/>
        <v>10848.428521342836</v>
      </c>
      <c r="CM5" s="210">
        <f t="shared" si="0"/>
        <v>10848.428521342836</v>
      </c>
      <c r="CN5" s="210">
        <f t="shared" si="0"/>
        <v>10848.428521342836</v>
      </c>
      <c r="CO5" s="210">
        <f t="shared" si="0"/>
        <v>10848.428521342836</v>
      </c>
      <c r="CP5" s="210">
        <f t="shared" si="0"/>
        <v>10848.428521342836</v>
      </c>
      <c r="CQ5" s="210">
        <f t="shared" si="0"/>
        <v>10848.428521342836</v>
      </c>
      <c r="CR5" s="210">
        <f t="shared" si="0"/>
        <v>10848.428521342836</v>
      </c>
      <c r="CS5" s="210">
        <f t="shared" si="0"/>
        <v>10848.428521342836</v>
      </c>
      <c r="CT5" s="210">
        <f t="shared" si="0"/>
        <v>10848.428521342836</v>
      </c>
      <c r="CU5" s="210">
        <f t="shared" si="0"/>
        <v>10848.428521342836</v>
      </c>
      <c r="CV5" s="210">
        <f t="shared" si="0"/>
        <v>10848.428521342836</v>
      </c>
      <c r="CW5" s="210">
        <f t="shared" si="0"/>
        <v>10848.428521342836</v>
      </c>
      <c r="CX5" s="210">
        <f t="shared" si="0"/>
        <v>10848.428521342836</v>
      </c>
      <c r="CY5" s="210">
        <f t="shared" si="0"/>
        <v>10848.428521342836</v>
      </c>
      <c r="CZ5" s="210">
        <f t="shared" si="0"/>
        <v>10848.428521342836</v>
      </c>
      <c r="DA5" s="210">
        <f t="shared" si="0"/>
        <v>10848.428521342836</v>
      </c>
      <c r="DB5" s="210">
        <f t="shared" si="0"/>
        <v>10848.428521342836</v>
      </c>
      <c r="DC5" s="210">
        <f t="shared" si="0"/>
        <v>10848.428521342836</v>
      </c>
      <c r="DD5" s="210">
        <f t="shared" si="0"/>
        <v>10848.428521342836</v>
      </c>
      <c r="DE5" s="210">
        <f t="shared" si="0"/>
        <v>10848.428521342836</v>
      </c>
      <c r="DF5" s="210">
        <f t="shared" si="0"/>
        <v>10848.428521342836</v>
      </c>
      <c r="DG5" s="210">
        <f t="shared" si="0"/>
        <v>10848.428521342836</v>
      </c>
      <c r="DH5" s="210">
        <f t="shared" si="0"/>
        <v>10848.428521342836</v>
      </c>
      <c r="DI5" s="210">
        <f t="shared" si="0"/>
        <v>10848.428521342836</v>
      </c>
      <c r="DJ5" s="210">
        <f t="shared" si="0"/>
        <v>10848.428521342836</v>
      </c>
      <c r="DK5" s="210">
        <f t="shared" si="0"/>
        <v>10848.428521342836</v>
      </c>
      <c r="DL5" s="210">
        <f t="shared" si="0"/>
        <v>10848.428521342836</v>
      </c>
      <c r="DM5" s="210">
        <f t="shared" si="0"/>
        <v>10848.428521342836</v>
      </c>
      <c r="DN5" s="210">
        <f t="shared" si="0"/>
        <v>10848.428521342836</v>
      </c>
      <c r="DO5" s="210">
        <f t="shared" si="0"/>
        <v>10848.428521342836</v>
      </c>
      <c r="DP5" s="210">
        <f t="shared" si="0"/>
        <v>10848.428521342836</v>
      </c>
      <c r="DQ5" s="210">
        <f t="shared" si="0"/>
        <v>10848.428521342836</v>
      </c>
      <c r="DR5" s="210">
        <f t="shared" si="0"/>
        <v>10848.428521342836</v>
      </c>
    </row>
    <row r="6" spans="1:122" x14ac:dyDescent="0.3">
      <c r="A6" s="440"/>
      <c r="B6" s="165" t="s">
        <v>160</v>
      </c>
      <c r="C6" s="209">
        <v>319</v>
      </c>
      <c r="D6" s="209">
        <v>647</v>
      </c>
      <c r="E6" s="209">
        <v>488</v>
      </c>
      <c r="F6" s="209">
        <v>1692</v>
      </c>
      <c r="G6" s="209">
        <v>2360</v>
      </c>
      <c r="H6" s="209">
        <v>3784</v>
      </c>
      <c r="I6" s="209">
        <v>2518</v>
      </c>
      <c r="J6" s="209">
        <v>404</v>
      </c>
      <c r="K6" s="209">
        <v>3416</v>
      </c>
      <c r="L6" s="209">
        <v>3930</v>
      </c>
      <c r="M6" s="209">
        <v>3930</v>
      </c>
      <c r="N6" s="364">
        <v>3930</v>
      </c>
      <c r="O6" s="369">
        <f>N6*(1+INPUT!$J$19)</f>
        <v>3978.4625578436153</v>
      </c>
      <c r="P6" s="209">
        <f>O6*(1+INPUT!$J$19)</f>
        <v>4027.5227287947996</v>
      </c>
      <c r="Q6" s="209">
        <f>P6*(1+INPUT!$J$19)</f>
        <v>4077.1878822835256</v>
      </c>
      <c r="R6" s="209">
        <f>Q6*(1+INPUT!$J$19)</f>
        <v>4127.465478615447</v>
      </c>
      <c r="S6" s="209">
        <f>R6*(1+INPUT!$J$19)</f>
        <v>4178.3630700925278</v>
      </c>
      <c r="T6" s="209">
        <f>S6*(1+INPUT!$J$19)</f>
        <v>4229.8883021474858</v>
      </c>
      <c r="U6" s="209">
        <f>T6*(1+INPUT!$J$19)</f>
        <v>4282.0489144922321</v>
      </c>
      <c r="V6" s="209">
        <f>U6*(1+INPUT!$J$19)</f>
        <v>4334.8527422804691</v>
      </c>
      <c r="W6" s="209">
        <f>V6*(1+INPUT!$J$19)</f>
        <v>4388.3077172846224</v>
      </c>
      <c r="X6" s="209">
        <f>W6*(1+INPUT!$J$19)</f>
        <v>4442.4218690872913</v>
      </c>
      <c r="Y6" s="209">
        <f>X6*(1+INPUT!$J$19)</f>
        <v>4497.2033262873892</v>
      </c>
      <c r="Z6" s="368">
        <f>Y6*(1+INPUT!$J$19)</f>
        <v>4552.6603177211555</v>
      </c>
      <c r="AA6" s="209">
        <f>Z6*(1+INPUT!$J$19)</f>
        <v>4608.801173698228</v>
      </c>
      <c r="AB6" s="209">
        <f>AA6*(1+INPUT!$J$19)</f>
        <v>4665.6343272529539</v>
      </c>
      <c r="AC6" s="209">
        <f>AB6*(1+INPUT!$J$19)</f>
        <v>4723.1683154111352</v>
      </c>
      <c r="AD6" s="209">
        <f>AC6*(1+INPUT!$J$19)</f>
        <v>4781.4117804723928</v>
      </c>
      <c r="AE6" s="209">
        <f>AD6*(1+INPUT!$J$19)</f>
        <v>4840.3734713083441</v>
      </c>
      <c r="AF6" s="209">
        <f>AE6*(1+INPUT!$J$19)</f>
        <v>4900.0622446767875</v>
      </c>
      <c r="AG6" s="209">
        <f>AF6*(1+INPUT!$J$19)</f>
        <v>4960.4870665520966</v>
      </c>
      <c r="AH6" s="209">
        <f>AG6*(1+INPUT!$J$19)</f>
        <v>5021.6570134720168</v>
      </c>
      <c r="AI6" s="209">
        <f>AH6*(1+INPUT!$J$19)</f>
        <v>5083.5812739010717</v>
      </c>
      <c r="AJ6" s="209">
        <f>AI6*(1+INPUT!$J$19)</f>
        <v>5146.2691496107791</v>
      </c>
      <c r="AK6" s="209">
        <f>AJ6*(1+INPUT!$J$19)</f>
        <v>5209.7300570768921</v>
      </c>
      <c r="AL6" s="209">
        <f>AK6*(1+INPUT!$J$19)</f>
        <v>5273.9735288938664</v>
      </c>
      <c r="AM6" s="209">
        <f>AL6*(1+INPUT!$J$19)</f>
        <v>5339.0092152067709</v>
      </c>
      <c r="AN6" s="209">
        <f>AM6*(1+INPUT!$J$19)</f>
        <v>5404.8468851608559</v>
      </c>
      <c r="AO6" s="209">
        <f>AN6*(1+INPUT!$J$19)</f>
        <v>5471.496428368996</v>
      </c>
      <c r="AP6" s="209">
        <f>AO6*(1+INPUT!$J$19)</f>
        <v>5538.967856397232</v>
      </c>
      <c r="AQ6" s="209">
        <f>AP6*(1+INPUT!$J$19)</f>
        <v>5607.2713042686255</v>
      </c>
      <c r="AR6" s="209">
        <f>AQ6*(1+INPUT!$J$19)</f>
        <v>5676.4170319856639</v>
      </c>
      <c r="AS6" s="209">
        <f>AR6*(1+INPUT!$J$19)</f>
        <v>5746.4154260714367</v>
      </c>
      <c r="AT6" s="209">
        <f>AS6*(1+INPUT!$J$19)</f>
        <v>5817.2770011298162</v>
      </c>
      <c r="AU6" s="209">
        <f>AT6*(1+INPUT!$J$19)</f>
        <v>5889.0124014248768</v>
      </c>
      <c r="AV6" s="209">
        <f>AU6*(1+INPUT!$J$19)</f>
        <v>5961.6324024797932</v>
      </c>
      <c r="AW6" s="209">
        <f>AV6*(1+INPUT!$J$19)</f>
        <v>6035.1479126954546</v>
      </c>
      <c r="AX6" s="209">
        <f>AW6*(1+INPUT!$J$19)</f>
        <v>6109.5699749890364</v>
      </c>
      <c r="AY6" s="209">
        <f>AX6*(1+INPUT!$J$19)</f>
        <v>6184.9097684527824</v>
      </c>
      <c r="AZ6" s="209">
        <f>AY6*(1+INPUT!$J$19)</f>
        <v>6261.1786100332365</v>
      </c>
      <c r="BA6" s="209">
        <f>AZ6*(1+INPUT!$J$19)</f>
        <v>6338.3879562311859</v>
      </c>
      <c r="BB6" s="209">
        <f>BA6*(1+INPUT!$J$19)</f>
        <v>6416.5494048225673</v>
      </c>
      <c r="BC6" s="209">
        <f>BB6*(1+INPUT!$J$19)</f>
        <v>6495.6746966005903</v>
      </c>
      <c r="BD6" s="209">
        <f>BC6*(1+INPUT!$J$19)</f>
        <v>6575.7757171393469</v>
      </c>
      <c r="BE6" s="209">
        <f>BD6*(1+INPUT!$J$19)</f>
        <v>6656.8644985791707</v>
      </c>
      <c r="BF6" s="209">
        <f>BE6*(1+INPUT!$J$19)</f>
        <v>6738.9532214340061</v>
      </c>
      <c r="BG6" s="209">
        <f>BF6*(1+INPUT!$J$19)</f>
        <v>6822.0542164210701</v>
      </c>
      <c r="BH6" s="209">
        <f>BG6*(1+INPUT!$J$19)</f>
        <v>6906.1799663130769</v>
      </c>
      <c r="BI6" s="209">
        <f>BH6*(1+INPUT!$J$19)</f>
        <v>6991.3431078132971</v>
      </c>
      <c r="BJ6" s="209">
        <f>BI6*(1+INPUT!$J$19)</f>
        <v>7077.5564334537457</v>
      </c>
      <c r="BK6" s="209">
        <f>BJ6*(1+INPUT!$J$19)</f>
        <v>7164.8328935167747</v>
      </c>
      <c r="BL6" s="209">
        <f>BK6*(1+INPUT!$J$19)</f>
        <v>7253.1855979803613</v>
      </c>
      <c r="BM6" s="209">
        <f>BL6*(1+INPUT!$J$19)</f>
        <v>7342.6278184873845</v>
      </c>
      <c r="BN6" s="209">
        <f>BM6*(1+INPUT!$J$19)</f>
        <v>7433.172990339187</v>
      </c>
      <c r="BO6" s="209">
        <f>BN6*(1+INPUT!$J$19)</f>
        <v>7524.8347145137195</v>
      </c>
      <c r="BP6" s="209">
        <f>BO6*(1+INPUT!$J$19)</f>
        <v>7617.6267597085707</v>
      </c>
      <c r="BQ6" s="209">
        <f>BP6*(1+INPUT!$J$19)</f>
        <v>7711.5630644091934</v>
      </c>
      <c r="BR6" s="209">
        <f>BQ6*(1+INPUT!$J$19)</f>
        <v>7806.6577389826334</v>
      </c>
      <c r="BS6" s="209">
        <f>BR6*(1+INPUT!$J$19)</f>
        <v>7902.925067797074</v>
      </c>
      <c r="BT6" s="209">
        <f>BS6*(1+INPUT!$J$19)</f>
        <v>8000.3795113675251</v>
      </c>
      <c r="BU6" s="209">
        <f>BT6*(1+INPUT!$J$19)</f>
        <v>8099.0357085279638</v>
      </c>
      <c r="BV6" s="209">
        <f>BU6*(1+INPUT!$J$19)</f>
        <v>8198.9084786302647</v>
      </c>
      <c r="BW6" s="209">
        <f>BV6</f>
        <v>8198.9084786302647</v>
      </c>
      <c r="BX6" s="209">
        <f t="shared" si="0"/>
        <v>8198.9084786302647</v>
      </c>
      <c r="BY6" s="209">
        <f t="shared" si="0"/>
        <v>8198.9084786302647</v>
      </c>
      <c r="BZ6" s="209">
        <f t="shared" si="0"/>
        <v>8198.9084786302647</v>
      </c>
      <c r="CA6" s="209">
        <f t="shared" si="0"/>
        <v>8198.9084786302647</v>
      </c>
      <c r="CB6" s="209">
        <f t="shared" si="0"/>
        <v>8198.9084786302647</v>
      </c>
      <c r="CC6" s="209">
        <f t="shared" si="0"/>
        <v>8198.9084786302647</v>
      </c>
      <c r="CD6" s="209">
        <f t="shared" si="0"/>
        <v>8198.9084786302647</v>
      </c>
      <c r="CE6" s="209">
        <f t="shared" si="0"/>
        <v>8198.9084786302647</v>
      </c>
      <c r="CF6" s="209">
        <f t="shared" si="0"/>
        <v>8198.9084786302647</v>
      </c>
      <c r="CG6" s="209">
        <f t="shared" si="0"/>
        <v>8198.9084786302647</v>
      </c>
      <c r="CH6" s="209">
        <f t="shared" si="0"/>
        <v>8198.9084786302647</v>
      </c>
      <c r="CI6" s="209">
        <f t="shared" si="0"/>
        <v>8198.9084786302647</v>
      </c>
      <c r="CJ6" s="209">
        <f t="shared" si="0"/>
        <v>8198.9084786302647</v>
      </c>
      <c r="CK6" s="209">
        <f t="shared" si="0"/>
        <v>8198.9084786302647</v>
      </c>
      <c r="CL6" s="209">
        <f t="shared" si="0"/>
        <v>8198.9084786302647</v>
      </c>
      <c r="CM6" s="209">
        <f t="shared" si="0"/>
        <v>8198.9084786302647</v>
      </c>
      <c r="CN6" s="209">
        <f t="shared" si="0"/>
        <v>8198.9084786302647</v>
      </c>
      <c r="CO6" s="209">
        <f t="shared" si="0"/>
        <v>8198.9084786302647</v>
      </c>
      <c r="CP6" s="209">
        <f t="shared" si="0"/>
        <v>8198.9084786302647</v>
      </c>
      <c r="CQ6" s="209">
        <f t="shared" si="0"/>
        <v>8198.9084786302647</v>
      </c>
      <c r="CR6" s="209">
        <f t="shared" si="0"/>
        <v>8198.9084786302647</v>
      </c>
      <c r="CS6" s="209">
        <f t="shared" si="0"/>
        <v>8198.9084786302647</v>
      </c>
      <c r="CT6" s="209">
        <f t="shared" si="0"/>
        <v>8198.9084786302647</v>
      </c>
      <c r="CU6" s="209">
        <f t="shared" si="0"/>
        <v>8198.9084786302647</v>
      </c>
      <c r="CV6" s="209">
        <f t="shared" si="0"/>
        <v>8198.9084786302647</v>
      </c>
      <c r="CW6" s="209">
        <f t="shared" si="0"/>
        <v>8198.9084786302647</v>
      </c>
      <c r="CX6" s="209">
        <f t="shared" si="0"/>
        <v>8198.9084786302647</v>
      </c>
      <c r="CY6" s="209">
        <f t="shared" si="0"/>
        <v>8198.9084786302647</v>
      </c>
      <c r="CZ6" s="209">
        <f t="shared" si="0"/>
        <v>8198.9084786302647</v>
      </c>
      <c r="DA6" s="209">
        <f t="shared" si="0"/>
        <v>8198.9084786302647</v>
      </c>
      <c r="DB6" s="209">
        <f t="shared" si="0"/>
        <v>8198.9084786302647</v>
      </c>
      <c r="DC6" s="209">
        <f t="shared" si="0"/>
        <v>8198.9084786302647</v>
      </c>
      <c r="DD6" s="209">
        <f t="shared" si="0"/>
        <v>8198.9084786302647</v>
      </c>
      <c r="DE6" s="209">
        <f t="shared" si="0"/>
        <v>8198.9084786302647</v>
      </c>
      <c r="DF6" s="209">
        <f t="shared" si="0"/>
        <v>8198.9084786302647</v>
      </c>
      <c r="DG6" s="209">
        <f t="shared" si="0"/>
        <v>8198.9084786302647</v>
      </c>
      <c r="DH6" s="209">
        <f t="shared" si="0"/>
        <v>8198.9084786302647</v>
      </c>
      <c r="DI6" s="209">
        <f t="shared" si="0"/>
        <v>8198.9084786302647</v>
      </c>
      <c r="DJ6" s="209">
        <f t="shared" si="0"/>
        <v>8198.9084786302647</v>
      </c>
      <c r="DK6" s="209">
        <f t="shared" si="0"/>
        <v>8198.9084786302647</v>
      </c>
      <c r="DL6" s="209">
        <f t="shared" si="0"/>
        <v>8198.9084786302647</v>
      </c>
      <c r="DM6" s="209">
        <f t="shared" si="0"/>
        <v>8198.9084786302647</v>
      </c>
      <c r="DN6" s="209">
        <f t="shared" si="0"/>
        <v>8198.9084786302647</v>
      </c>
      <c r="DO6" s="209">
        <f t="shared" si="0"/>
        <v>8198.9084786302647</v>
      </c>
      <c r="DP6" s="209">
        <f t="shared" si="0"/>
        <v>8198.9084786302647</v>
      </c>
      <c r="DQ6" s="209">
        <f t="shared" si="0"/>
        <v>8198.9084786302647</v>
      </c>
      <c r="DR6" s="209">
        <f t="shared" si="0"/>
        <v>8198.9084786302647</v>
      </c>
    </row>
    <row r="7" spans="1:122" x14ac:dyDescent="0.3">
      <c r="A7" s="440"/>
      <c r="B7" s="165" t="s">
        <v>158</v>
      </c>
      <c r="C7" s="212">
        <v>697</v>
      </c>
      <c r="D7" s="212">
        <v>1279</v>
      </c>
      <c r="E7" s="212">
        <v>1281</v>
      </c>
      <c r="F7" s="212">
        <v>1177</v>
      </c>
      <c r="G7" s="212">
        <v>1015</v>
      </c>
      <c r="H7" s="212">
        <v>1247</v>
      </c>
      <c r="I7" s="212">
        <v>1393</v>
      </c>
      <c r="J7" s="212">
        <v>350</v>
      </c>
      <c r="K7" s="212">
        <v>2954</v>
      </c>
      <c r="L7" s="212">
        <v>1266</v>
      </c>
      <c r="M7" s="212">
        <v>1266</v>
      </c>
      <c r="N7" s="374">
        <v>1266</v>
      </c>
      <c r="O7" s="369">
        <f>N7*(1+0%)</f>
        <v>1266</v>
      </c>
      <c r="P7" s="209">
        <f t="shared" ref="P7:CA7" si="1">O7*(1+0%)</f>
        <v>1266</v>
      </c>
      <c r="Q7" s="209">
        <f t="shared" si="1"/>
        <v>1266</v>
      </c>
      <c r="R7" s="209">
        <f t="shared" si="1"/>
        <v>1266</v>
      </c>
      <c r="S7" s="209">
        <f t="shared" si="1"/>
        <v>1266</v>
      </c>
      <c r="T7" s="209">
        <f t="shared" si="1"/>
        <v>1266</v>
      </c>
      <c r="U7" s="209">
        <f t="shared" si="1"/>
        <v>1266</v>
      </c>
      <c r="V7" s="209">
        <f t="shared" si="1"/>
        <v>1266</v>
      </c>
      <c r="W7" s="209">
        <f t="shared" si="1"/>
        <v>1266</v>
      </c>
      <c r="X7" s="209">
        <f t="shared" si="1"/>
        <v>1266</v>
      </c>
      <c r="Y7" s="209">
        <f t="shared" si="1"/>
        <v>1266</v>
      </c>
      <c r="Z7" s="368">
        <f t="shared" si="1"/>
        <v>1266</v>
      </c>
      <c r="AA7" s="209">
        <f t="shared" si="1"/>
        <v>1266</v>
      </c>
      <c r="AB7" s="209">
        <f t="shared" si="1"/>
        <v>1266</v>
      </c>
      <c r="AC7" s="209">
        <f t="shared" si="1"/>
        <v>1266</v>
      </c>
      <c r="AD7" s="209">
        <f t="shared" si="1"/>
        <v>1266</v>
      </c>
      <c r="AE7" s="209">
        <f t="shared" si="1"/>
        <v>1266</v>
      </c>
      <c r="AF7" s="209">
        <f t="shared" si="1"/>
        <v>1266</v>
      </c>
      <c r="AG7" s="209">
        <f t="shared" si="1"/>
        <v>1266</v>
      </c>
      <c r="AH7" s="209">
        <f t="shared" si="1"/>
        <v>1266</v>
      </c>
      <c r="AI7" s="209">
        <f t="shared" si="1"/>
        <v>1266</v>
      </c>
      <c r="AJ7" s="209">
        <f t="shared" si="1"/>
        <v>1266</v>
      </c>
      <c r="AK7" s="209">
        <f t="shared" si="1"/>
        <v>1266</v>
      </c>
      <c r="AL7" s="209">
        <f t="shared" si="1"/>
        <v>1266</v>
      </c>
      <c r="AM7" s="209">
        <f t="shared" si="1"/>
        <v>1266</v>
      </c>
      <c r="AN7" s="209">
        <f t="shared" si="1"/>
        <v>1266</v>
      </c>
      <c r="AO7" s="209">
        <f t="shared" si="1"/>
        <v>1266</v>
      </c>
      <c r="AP7" s="209">
        <f t="shared" si="1"/>
        <v>1266</v>
      </c>
      <c r="AQ7" s="209">
        <f t="shared" si="1"/>
        <v>1266</v>
      </c>
      <c r="AR7" s="209">
        <f t="shared" si="1"/>
        <v>1266</v>
      </c>
      <c r="AS7" s="209">
        <f t="shared" si="1"/>
        <v>1266</v>
      </c>
      <c r="AT7" s="209">
        <f t="shared" si="1"/>
        <v>1266</v>
      </c>
      <c r="AU7" s="209">
        <f t="shared" si="1"/>
        <v>1266</v>
      </c>
      <c r="AV7" s="209">
        <f t="shared" si="1"/>
        <v>1266</v>
      </c>
      <c r="AW7" s="209">
        <f t="shared" si="1"/>
        <v>1266</v>
      </c>
      <c r="AX7" s="209">
        <f t="shared" si="1"/>
        <v>1266</v>
      </c>
      <c r="AY7" s="209">
        <f t="shared" si="1"/>
        <v>1266</v>
      </c>
      <c r="AZ7" s="209">
        <f t="shared" si="1"/>
        <v>1266</v>
      </c>
      <c r="BA7" s="209">
        <f t="shared" si="1"/>
        <v>1266</v>
      </c>
      <c r="BB7" s="209">
        <f t="shared" si="1"/>
        <v>1266</v>
      </c>
      <c r="BC7" s="209">
        <f t="shared" si="1"/>
        <v>1266</v>
      </c>
      <c r="BD7" s="209">
        <f t="shared" si="1"/>
        <v>1266</v>
      </c>
      <c r="BE7" s="209">
        <f t="shared" si="1"/>
        <v>1266</v>
      </c>
      <c r="BF7" s="209">
        <f t="shared" si="1"/>
        <v>1266</v>
      </c>
      <c r="BG7" s="209">
        <f t="shared" si="1"/>
        <v>1266</v>
      </c>
      <c r="BH7" s="209">
        <f t="shared" si="1"/>
        <v>1266</v>
      </c>
      <c r="BI7" s="209">
        <f t="shared" si="1"/>
        <v>1266</v>
      </c>
      <c r="BJ7" s="209">
        <f t="shared" si="1"/>
        <v>1266</v>
      </c>
      <c r="BK7" s="209">
        <f t="shared" si="1"/>
        <v>1266</v>
      </c>
      <c r="BL7" s="209">
        <f t="shared" si="1"/>
        <v>1266</v>
      </c>
      <c r="BM7" s="209">
        <f t="shared" si="1"/>
        <v>1266</v>
      </c>
      <c r="BN7" s="209">
        <f t="shared" si="1"/>
        <v>1266</v>
      </c>
      <c r="BO7" s="209">
        <f t="shared" si="1"/>
        <v>1266</v>
      </c>
      <c r="BP7" s="209">
        <f t="shared" si="1"/>
        <v>1266</v>
      </c>
      <c r="BQ7" s="209">
        <f t="shared" si="1"/>
        <v>1266</v>
      </c>
      <c r="BR7" s="209">
        <f t="shared" si="1"/>
        <v>1266</v>
      </c>
      <c r="BS7" s="209">
        <f t="shared" si="1"/>
        <v>1266</v>
      </c>
      <c r="BT7" s="209">
        <f t="shared" si="1"/>
        <v>1266</v>
      </c>
      <c r="BU7" s="209">
        <f t="shared" si="1"/>
        <v>1266</v>
      </c>
      <c r="BV7" s="209">
        <f t="shared" si="1"/>
        <v>1266</v>
      </c>
      <c r="BW7" s="209">
        <f t="shared" si="1"/>
        <v>1266</v>
      </c>
      <c r="BX7" s="209">
        <f t="shared" si="1"/>
        <v>1266</v>
      </c>
      <c r="BY7" s="209">
        <f t="shared" si="1"/>
        <v>1266</v>
      </c>
      <c r="BZ7" s="209">
        <f t="shared" si="1"/>
        <v>1266</v>
      </c>
      <c r="CA7" s="209">
        <f t="shared" si="1"/>
        <v>1266</v>
      </c>
      <c r="CB7" s="209">
        <f t="shared" ref="CB7:DR7" si="2">CA7*(1+0%)</f>
        <v>1266</v>
      </c>
      <c r="CC7" s="209">
        <f t="shared" si="2"/>
        <v>1266</v>
      </c>
      <c r="CD7" s="209">
        <f t="shared" si="2"/>
        <v>1266</v>
      </c>
      <c r="CE7" s="209">
        <f t="shared" si="2"/>
        <v>1266</v>
      </c>
      <c r="CF7" s="209">
        <f t="shared" si="2"/>
        <v>1266</v>
      </c>
      <c r="CG7" s="209">
        <f t="shared" si="2"/>
        <v>1266</v>
      </c>
      <c r="CH7" s="209">
        <f t="shared" si="2"/>
        <v>1266</v>
      </c>
      <c r="CI7" s="209">
        <f t="shared" si="2"/>
        <v>1266</v>
      </c>
      <c r="CJ7" s="209">
        <f t="shared" si="2"/>
        <v>1266</v>
      </c>
      <c r="CK7" s="209">
        <f t="shared" si="2"/>
        <v>1266</v>
      </c>
      <c r="CL7" s="209">
        <f t="shared" si="2"/>
        <v>1266</v>
      </c>
      <c r="CM7" s="209">
        <f t="shared" si="2"/>
        <v>1266</v>
      </c>
      <c r="CN7" s="209">
        <f t="shared" si="2"/>
        <v>1266</v>
      </c>
      <c r="CO7" s="209">
        <f t="shared" si="2"/>
        <v>1266</v>
      </c>
      <c r="CP7" s="209">
        <f t="shared" si="2"/>
        <v>1266</v>
      </c>
      <c r="CQ7" s="209">
        <f t="shared" si="2"/>
        <v>1266</v>
      </c>
      <c r="CR7" s="209">
        <f t="shared" si="2"/>
        <v>1266</v>
      </c>
      <c r="CS7" s="209">
        <f t="shared" si="2"/>
        <v>1266</v>
      </c>
      <c r="CT7" s="209">
        <f t="shared" si="2"/>
        <v>1266</v>
      </c>
      <c r="CU7" s="209">
        <f t="shared" si="2"/>
        <v>1266</v>
      </c>
      <c r="CV7" s="209">
        <f t="shared" si="2"/>
        <v>1266</v>
      </c>
      <c r="CW7" s="209">
        <f t="shared" si="2"/>
        <v>1266</v>
      </c>
      <c r="CX7" s="209">
        <f t="shared" si="2"/>
        <v>1266</v>
      </c>
      <c r="CY7" s="209">
        <f t="shared" si="2"/>
        <v>1266</v>
      </c>
      <c r="CZ7" s="209">
        <f t="shared" si="2"/>
        <v>1266</v>
      </c>
      <c r="DA7" s="209">
        <f t="shared" si="2"/>
        <v>1266</v>
      </c>
      <c r="DB7" s="209">
        <f t="shared" si="2"/>
        <v>1266</v>
      </c>
      <c r="DC7" s="209">
        <f t="shared" si="2"/>
        <v>1266</v>
      </c>
      <c r="DD7" s="209">
        <f t="shared" si="2"/>
        <v>1266</v>
      </c>
      <c r="DE7" s="209">
        <f t="shared" si="2"/>
        <v>1266</v>
      </c>
      <c r="DF7" s="209">
        <f t="shared" si="2"/>
        <v>1266</v>
      </c>
      <c r="DG7" s="209">
        <f t="shared" si="2"/>
        <v>1266</v>
      </c>
      <c r="DH7" s="209">
        <f t="shared" si="2"/>
        <v>1266</v>
      </c>
      <c r="DI7" s="209">
        <f t="shared" si="2"/>
        <v>1266</v>
      </c>
      <c r="DJ7" s="209">
        <f t="shared" si="2"/>
        <v>1266</v>
      </c>
      <c r="DK7" s="209">
        <f t="shared" si="2"/>
        <v>1266</v>
      </c>
      <c r="DL7" s="209">
        <f t="shared" si="2"/>
        <v>1266</v>
      </c>
      <c r="DM7" s="209">
        <f t="shared" si="2"/>
        <v>1266</v>
      </c>
      <c r="DN7" s="209">
        <f t="shared" si="2"/>
        <v>1266</v>
      </c>
      <c r="DO7" s="209">
        <f t="shared" si="2"/>
        <v>1266</v>
      </c>
      <c r="DP7" s="209">
        <f t="shared" si="2"/>
        <v>1266</v>
      </c>
      <c r="DQ7" s="209">
        <f t="shared" si="2"/>
        <v>1266</v>
      </c>
      <c r="DR7" s="209">
        <f t="shared" si="2"/>
        <v>1266</v>
      </c>
    </row>
    <row r="8" spans="1:122" x14ac:dyDescent="0.3">
      <c r="A8" s="440"/>
      <c r="B8" s="165" t="s">
        <v>161</v>
      </c>
      <c r="C8" s="209">
        <v>2067</v>
      </c>
      <c r="D8" s="209">
        <v>3089</v>
      </c>
      <c r="E8" s="209">
        <v>4012</v>
      </c>
      <c r="F8" s="209">
        <v>3563</v>
      </c>
      <c r="G8" s="209">
        <v>3702</v>
      </c>
      <c r="H8" s="209">
        <v>5249</v>
      </c>
      <c r="I8" s="209">
        <v>4574</v>
      </c>
      <c r="J8" s="209">
        <v>1560</v>
      </c>
      <c r="K8" s="209">
        <v>3059</v>
      </c>
      <c r="L8" s="209">
        <f>AVERAGE($C8:$K8)</f>
        <v>3430.5555555555557</v>
      </c>
      <c r="M8" s="209">
        <f t="shared" ref="M8:N8" si="3">AVERAGE($C8:$K8)</f>
        <v>3430.5555555555557</v>
      </c>
      <c r="N8" s="364">
        <f t="shared" si="3"/>
        <v>3430.5555555555557</v>
      </c>
      <c r="O8" s="369">
        <f>AVERAGE($C8:$K8)</f>
        <v>3430.5555555555557</v>
      </c>
      <c r="P8" s="209">
        <f t="shared" ref="P8:CA11" si="4">AVERAGE($C8:$K8)</f>
        <v>3430.5555555555557</v>
      </c>
      <c r="Q8" s="209">
        <f t="shared" si="4"/>
        <v>3430.5555555555557</v>
      </c>
      <c r="R8" s="209">
        <f t="shared" si="4"/>
        <v>3430.5555555555557</v>
      </c>
      <c r="S8" s="209">
        <f t="shared" si="4"/>
        <v>3430.5555555555557</v>
      </c>
      <c r="T8" s="209">
        <f t="shared" si="4"/>
        <v>3430.5555555555557</v>
      </c>
      <c r="U8" s="209">
        <f t="shared" si="4"/>
        <v>3430.5555555555557</v>
      </c>
      <c r="V8" s="209">
        <f t="shared" si="4"/>
        <v>3430.5555555555557</v>
      </c>
      <c r="W8" s="209">
        <f t="shared" si="4"/>
        <v>3430.5555555555557</v>
      </c>
      <c r="X8" s="209">
        <f t="shared" si="4"/>
        <v>3430.5555555555557</v>
      </c>
      <c r="Y8" s="209">
        <f t="shared" si="4"/>
        <v>3430.5555555555557</v>
      </c>
      <c r="Z8" s="368">
        <f t="shared" si="4"/>
        <v>3430.5555555555557</v>
      </c>
      <c r="AA8" s="209">
        <f t="shared" si="4"/>
        <v>3430.5555555555557</v>
      </c>
      <c r="AB8" s="209">
        <f t="shared" si="4"/>
        <v>3430.5555555555557</v>
      </c>
      <c r="AC8" s="209">
        <f t="shared" si="4"/>
        <v>3430.5555555555557</v>
      </c>
      <c r="AD8" s="209">
        <f t="shared" si="4"/>
        <v>3430.5555555555557</v>
      </c>
      <c r="AE8" s="209">
        <f t="shared" si="4"/>
        <v>3430.5555555555557</v>
      </c>
      <c r="AF8" s="209">
        <f t="shared" si="4"/>
        <v>3430.5555555555557</v>
      </c>
      <c r="AG8" s="209">
        <f t="shared" si="4"/>
        <v>3430.5555555555557</v>
      </c>
      <c r="AH8" s="209">
        <f t="shared" si="4"/>
        <v>3430.5555555555557</v>
      </c>
      <c r="AI8" s="209">
        <f t="shared" si="4"/>
        <v>3430.5555555555557</v>
      </c>
      <c r="AJ8" s="209">
        <f t="shared" si="4"/>
        <v>3430.5555555555557</v>
      </c>
      <c r="AK8" s="209">
        <f t="shared" si="4"/>
        <v>3430.5555555555557</v>
      </c>
      <c r="AL8" s="209">
        <f t="shared" si="4"/>
        <v>3430.5555555555557</v>
      </c>
      <c r="AM8" s="209">
        <f t="shared" si="4"/>
        <v>3430.5555555555557</v>
      </c>
      <c r="AN8" s="209">
        <f t="shared" si="4"/>
        <v>3430.5555555555557</v>
      </c>
      <c r="AO8" s="209">
        <f t="shared" si="4"/>
        <v>3430.5555555555557</v>
      </c>
      <c r="AP8" s="209">
        <f t="shared" si="4"/>
        <v>3430.5555555555557</v>
      </c>
      <c r="AQ8" s="209">
        <f t="shared" si="4"/>
        <v>3430.5555555555557</v>
      </c>
      <c r="AR8" s="209">
        <f t="shared" si="4"/>
        <v>3430.5555555555557</v>
      </c>
      <c r="AS8" s="209">
        <f t="shared" si="4"/>
        <v>3430.5555555555557</v>
      </c>
      <c r="AT8" s="209">
        <f t="shared" si="4"/>
        <v>3430.5555555555557</v>
      </c>
      <c r="AU8" s="209">
        <f t="shared" si="4"/>
        <v>3430.5555555555557</v>
      </c>
      <c r="AV8" s="209">
        <f t="shared" si="4"/>
        <v>3430.5555555555557</v>
      </c>
      <c r="AW8" s="209">
        <f t="shared" si="4"/>
        <v>3430.5555555555557</v>
      </c>
      <c r="AX8" s="209">
        <f t="shared" si="4"/>
        <v>3430.5555555555557</v>
      </c>
      <c r="AY8" s="209">
        <f t="shared" si="4"/>
        <v>3430.5555555555557</v>
      </c>
      <c r="AZ8" s="209">
        <f t="shared" si="4"/>
        <v>3430.5555555555557</v>
      </c>
      <c r="BA8" s="209">
        <f t="shared" si="4"/>
        <v>3430.5555555555557</v>
      </c>
      <c r="BB8" s="209">
        <f t="shared" si="4"/>
        <v>3430.5555555555557</v>
      </c>
      <c r="BC8" s="209">
        <f t="shared" si="4"/>
        <v>3430.5555555555557</v>
      </c>
      <c r="BD8" s="209">
        <f t="shared" si="4"/>
        <v>3430.5555555555557</v>
      </c>
      <c r="BE8" s="209">
        <f t="shared" si="4"/>
        <v>3430.5555555555557</v>
      </c>
      <c r="BF8" s="209">
        <f t="shared" si="4"/>
        <v>3430.5555555555557</v>
      </c>
      <c r="BG8" s="209">
        <f t="shared" si="4"/>
        <v>3430.5555555555557</v>
      </c>
      <c r="BH8" s="209">
        <f t="shared" si="4"/>
        <v>3430.5555555555557</v>
      </c>
      <c r="BI8" s="209">
        <f t="shared" si="4"/>
        <v>3430.5555555555557</v>
      </c>
      <c r="BJ8" s="209">
        <f t="shared" si="4"/>
        <v>3430.5555555555557</v>
      </c>
      <c r="BK8" s="209">
        <f t="shared" si="4"/>
        <v>3430.5555555555557</v>
      </c>
      <c r="BL8" s="209">
        <f t="shared" si="4"/>
        <v>3430.5555555555557</v>
      </c>
      <c r="BM8" s="209">
        <f t="shared" si="4"/>
        <v>3430.5555555555557</v>
      </c>
      <c r="BN8" s="209">
        <f t="shared" si="4"/>
        <v>3430.5555555555557</v>
      </c>
      <c r="BO8" s="209">
        <f t="shared" si="4"/>
        <v>3430.5555555555557</v>
      </c>
      <c r="BP8" s="209">
        <f t="shared" si="4"/>
        <v>3430.5555555555557</v>
      </c>
      <c r="BQ8" s="209">
        <f t="shared" si="4"/>
        <v>3430.5555555555557</v>
      </c>
      <c r="BR8" s="209">
        <f t="shared" si="4"/>
        <v>3430.5555555555557</v>
      </c>
      <c r="BS8" s="209">
        <f t="shared" si="4"/>
        <v>3430.5555555555557</v>
      </c>
      <c r="BT8" s="209">
        <f t="shared" si="4"/>
        <v>3430.5555555555557</v>
      </c>
      <c r="BU8" s="209">
        <f t="shared" si="4"/>
        <v>3430.5555555555557</v>
      </c>
      <c r="BV8" s="209">
        <f t="shared" si="4"/>
        <v>3430.5555555555557</v>
      </c>
      <c r="BW8" s="209">
        <f t="shared" si="4"/>
        <v>3430.5555555555557</v>
      </c>
      <c r="BX8" s="209">
        <f t="shared" si="4"/>
        <v>3430.5555555555557</v>
      </c>
      <c r="BY8" s="209">
        <f t="shared" si="4"/>
        <v>3430.5555555555557</v>
      </c>
      <c r="BZ8" s="209">
        <f t="shared" si="4"/>
        <v>3430.5555555555557</v>
      </c>
      <c r="CA8" s="209">
        <f t="shared" si="4"/>
        <v>3430.5555555555557</v>
      </c>
      <c r="CB8" s="209">
        <f t="shared" ref="CB8:DR12" si="5">AVERAGE($C8:$K8)</f>
        <v>3430.5555555555557</v>
      </c>
      <c r="CC8" s="209">
        <f t="shared" si="5"/>
        <v>3430.5555555555557</v>
      </c>
      <c r="CD8" s="209">
        <f t="shared" si="5"/>
        <v>3430.5555555555557</v>
      </c>
      <c r="CE8" s="209">
        <f t="shared" si="5"/>
        <v>3430.5555555555557</v>
      </c>
      <c r="CF8" s="209">
        <f t="shared" si="5"/>
        <v>3430.5555555555557</v>
      </c>
      <c r="CG8" s="209">
        <f t="shared" si="5"/>
        <v>3430.5555555555557</v>
      </c>
      <c r="CH8" s="209">
        <f t="shared" si="5"/>
        <v>3430.5555555555557</v>
      </c>
      <c r="CI8" s="209">
        <f t="shared" si="5"/>
        <v>3430.5555555555557</v>
      </c>
      <c r="CJ8" s="209">
        <f t="shared" si="5"/>
        <v>3430.5555555555557</v>
      </c>
      <c r="CK8" s="209">
        <f t="shared" si="5"/>
        <v>3430.5555555555557</v>
      </c>
      <c r="CL8" s="209">
        <f t="shared" si="5"/>
        <v>3430.5555555555557</v>
      </c>
      <c r="CM8" s="209">
        <f t="shared" si="5"/>
        <v>3430.5555555555557</v>
      </c>
      <c r="CN8" s="209">
        <f t="shared" si="5"/>
        <v>3430.5555555555557</v>
      </c>
      <c r="CO8" s="209">
        <f t="shared" si="5"/>
        <v>3430.5555555555557</v>
      </c>
      <c r="CP8" s="209">
        <f t="shared" si="5"/>
        <v>3430.5555555555557</v>
      </c>
      <c r="CQ8" s="209">
        <f t="shared" si="5"/>
        <v>3430.5555555555557</v>
      </c>
      <c r="CR8" s="209">
        <f t="shared" si="5"/>
        <v>3430.5555555555557</v>
      </c>
      <c r="CS8" s="209">
        <f t="shared" si="5"/>
        <v>3430.5555555555557</v>
      </c>
      <c r="CT8" s="209">
        <f t="shared" si="5"/>
        <v>3430.5555555555557</v>
      </c>
      <c r="CU8" s="209">
        <f t="shared" si="5"/>
        <v>3430.5555555555557</v>
      </c>
      <c r="CV8" s="209">
        <f t="shared" si="5"/>
        <v>3430.5555555555557</v>
      </c>
      <c r="CW8" s="209">
        <f t="shared" si="5"/>
        <v>3430.5555555555557</v>
      </c>
      <c r="CX8" s="209">
        <f t="shared" si="5"/>
        <v>3430.5555555555557</v>
      </c>
      <c r="CY8" s="209">
        <f t="shared" si="5"/>
        <v>3430.5555555555557</v>
      </c>
      <c r="CZ8" s="209">
        <f t="shared" si="5"/>
        <v>3430.5555555555557</v>
      </c>
      <c r="DA8" s="209">
        <f t="shared" si="5"/>
        <v>3430.5555555555557</v>
      </c>
      <c r="DB8" s="209">
        <f t="shared" si="5"/>
        <v>3430.5555555555557</v>
      </c>
      <c r="DC8" s="209">
        <f t="shared" si="5"/>
        <v>3430.5555555555557</v>
      </c>
      <c r="DD8" s="209">
        <f t="shared" si="5"/>
        <v>3430.5555555555557</v>
      </c>
      <c r="DE8" s="209">
        <f t="shared" si="5"/>
        <v>3430.5555555555557</v>
      </c>
      <c r="DF8" s="209">
        <f t="shared" si="5"/>
        <v>3430.5555555555557</v>
      </c>
      <c r="DG8" s="209">
        <f t="shared" si="5"/>
        <v>3430.5555555555557</v>
      </c>
      <c r="DH8" s="209">
        <f t="shared" si="5"/>
        <v>3430.5555555555557</v>
      </c>
      <c r="DI8" s="209">
        <f t="shared" si="5"/>
        <v>3430.5555555555557</v>
      </c>
      <c r="DJ8" s="209">
        <f t="shared" si="5"/>
        <v>3430.5555555555557</v>
      </c>
      <c r="DK8" s="209">
        <f t="shared" si="5"/>
        <v>3430.5555555555557</v>
      </c>
      <c r="DL8" s="209">
        <f t="shared" si="5"/>
        <v>3430.5555555555557</v>
      </c>
      <c r="DM8" s="209">
        <f t="shared" si="5"/>
        <v>3430.5555555555557</v>
      </c>
      <c r="DN8" s="209">
        <f t="shared" si="5"/>
        <v>3430.5555555555557</v>
      </c>
      <c r="DO8" s="209">
        <f t="shared" si="5"/>
        <v>3430.5555555555557</v>
      </c>
      <c r="DP8" s="209">
        <f t="shared" si="5"/>
        <v>3430.5555555555557</v>
      </c>
      <c r="DQ8" s="209">
        <f t="shared" si="5"/>
        <v>3430.5555555555557</v>
      </c>
      <c r="DR8" s="209">
        <f t="shared" si="5"/>
        <v>3430.5555555555557</v>
      </c>
    </row>
    <row r="9" spans="1:122" x14ac:dyDescent="0.3">
      <c r="A9" s="440"/>
      <c r="B9" s="165" t="s">
        <v>166</v>
      </c>
      <c r="C9" s="209">
        <v>3981</v>
      </c>
      <c r="D9" s="209">
        <v>4222</v>
      </c>
      <c r="E9" s="209">
        <v>4692</v>
      </c>
      <c r="F9" s="209">
        <v>5289</v>
      </c>
      <c r="G9" s="209">
        <v>4706</v>
      </c>
      <c r="H9" s="209">
        <v>4509</v>
      </c>
      <c r="I9" s="209">
        <v>5715</v>
      </c>
      <c r="J9" s="209">
        <v>427</v>
      </c>
      <c r="K9" s="209">
        <v>3110</v>
      </c>
      <c r="L9" s="209">
        <f t="shared" ref="L9:Z13" si="6">AVERAGE($C9:$K9)</f>
        <v>4072.3333333333335</v>
      </c>
      <c r="M9" s="209">
        <f t="shared" si="6"/>
        <v>4072.3333333333335</v>
      </c>
      <c r="N9" s="364">
        <f t="shared" si="6"/>
        <v>4072.3333333333335</v>
      </c>
      <c r="O9" s="369">
        <f>AVERAGE($C9:$K9)</f>
        <v>4072.3333333333335</v>
      </c>
      <c r="P9" s="209">
        <f t="shared" si="4"/>
        <v>4072.3333333333335</v>
      </c>
      <c r="Q9" s="209">
        <f t="shared" si="4"/>
        <v>4072.3333333333335</v>
      </c>
      <c r="R9" s="209">
        <f t="shared" si="4"/>
        <v>4072.3333333333335</v>
      </c>
      <c r="S9" s="209">
        <f t="shared" si="4"/>
        <v>4072.3333333333335</v>
      </c>
      <c r="T9" s="209">
        <f t="shared" si="4"/>
        <v>4072.3333333333335</v>
      </c>
      <c r="U9" s="209">
        <f t="shared" si="4"/>
        <v>4072.3333333333335</v>
      </c>
      <c r="V9" s="209">
        <f t="shared" si="4"/>
        <v>4072.3333333333335</v>
      </c>
      <c r="W9" s="209">
        <f t="shared" si="4"/>
        <v>4072.3333333333335</v>
      </c>
      <c r="X9" s="209">
        <f t="shared" si="4"/>
        <v>4072.3333333333335</v>
      </c>
      <c r="Y9" s="209">
        <f t="shared" si="4"/>
        <v>4072.3333333333335</v>
      </c>
      <c r="Z9" s="368">
        <f t="shared" si="4"/>
        <v>4072.3333333333335</v>
      </c>
      <c r="AA9" s="209">
        <f t="shared" si="4"/>
        <v>4072.3333333333335</v>
      </c>
      <c r="AB9" s="209">
        <f t="shared" si="4"/>
        <v>4072.3333333333335</v>
      </c>
      <c r="AC9" s="209">
        <f t="shared" si="4"/>
        <v>4072.3333333333335</v>
      </c>
      <c r="AD9" s="209">
        <f t="shared" si="4"/>
        <v>4072.3333333333335</v>
      </c>
      <c r="AE9" s="209">
        <f t="shared" si="4"/>
        <v>4072.3333333333335</v>
      </c>
      <c r="AF9" s="209">
        <f t="shared" si="4"/>
        <v>4072.3333333333335</v>
      </c>
      <c r="AG9" s="209">
        <f t="shared" si="4"/>
        <v>4072.3333333333335</v>
      </c>
      <c r="AH9" s="209">
        <f t="shared" si="4"/>
        <v>4072.3333333333335</v>
      </c>
      <c r="AI9" s="209">
        <f t="shared" si="4"/>
        <v>4072.3333333333335</v>
      </c>
      <c r="AJ9" s="209">
        <f t="shared" si="4"/>
        <v>4072.3333333333335</v>
      </c>
      <c r="AK9" s="209">
        <f t="shared" si="4"/>
        <v>4072.3333333333335</v>
      </c>
      <c r="AL9" s="209">
        <f t="shared" si="4"/>
        <v>4072.3333333333335</v>
      </c>
      <c r="AM9" s="209">
        <f t="shared" si="4"/>
        <v>4072.3333333333335</v>
      </c>
      <c r="AN9" s="209">
        <f t="shared" si="4"/>
        <v>4072.3333333333335</v>
      </c>
      <c r="AO9" s="209">
        <f t="shared" si="4"/>
        <v>4072.3333333333335</v>
      </c>
      <c r="AP9" s="209">
        <f t="shared" si="4"/>
        <v>4072.3333333333335</v>
      </c>
      <c r="AQ9" s="209">
        <f t="shared" si="4"/>
        <v>4072.3333333333335</v>
      </c>
      <c r="AR9" s="209">
        <f t="shared" si="4"/>
        <v>4072.3333333333335</v>
      </c>
      <c r="AS9" s="209">
        <f t="shared" si="4"/>
        <v>4072.3333333333335</v>
      </c>
      <c r="AT9" s="209">
        <f t="shared" si="4"/>
        <v>4072.3333333333335</v>
      </c>
      <c r="AU9" s="209">
        <f t="shared" si="4"/>
        <v>4072.3333333333335</v>
      </c>
      <c r="AV9" s="209">
        <f t="shared" si="4"/>
        <v>4072.3333333333335</v>
      </c>
      <c r="AW9" s="209">
        <f t="shared" si="4"/>
        <v>4072.3333333333335</v>
      </c>
      <c r="AX9" s="209">
        <f t="shared" si="4"/>
        <v>4072.3333333333335</v>
      </c>
      <c r="AY9" s="209">
        <f t="shared" si="4"/>
        <v>4072.3333333333335</v>
      </c>
      <c r="AZ9" s="209">
        <f t="shared" si="4"/>
        <v>4072.3333333333335</v>
      </c>
      <c r="BA9" s="209">
        <f t="shared" si="4"/>
        <v>4072.3333333333335</v>
      </c>
      <c r="BB9" s="209">
        <f t="shared" si="4"/>
        <v>4072.3333333333335</v>
      </c>
      <c r="BC9" s="209">
        <f t="shared" si="4"/>
        <v>4072.3333333333335</v>
      </c>
      <c r="BD9" s="209">
        <f t="shared" si="4"/>
        <v>4072.3333333333335</v>
      </c>
      <c r="BE9" s="209">
        <f t="shared" si="4"/>
        <v>4072.3333333333335</v>
      </c>
      <c r="BF9" s="209">
        <f t="shared" si="4"/>
        <v>4072.3333333333335</v>
      </c>
      <c r="BG9" s="209">
        <f t="shared" si="4"/>
        <v>4072.3333333333335</v>
      </c>
      <c r="BH9" s="209">
        <f t="shared" si="4"/>
        <v>4072.3333333333335</v>
      </c>
      <c r="BI9" s="209">
        <f t="shared" si="4"/>
        <v>4072.3333333333335</v>
      </c>
      <c r="BJ9" s="209">
        <f t="shared" si="4"/>
        <v>4072.3333333333335</v>
      </c>
      <c r="BK9" s="209">
        <f t="shared" si="4"/>
        <v>4072.3333333333335</v>
      </c>
      <c r="BL9" s="209">
        <f t="shared" si="4"/>
        <v>4072.3333333333335</v>
      </c>
      <c r="BM9" s="209">
        <f t="shared" si="4"/>
        <v>4072.3333333333335</v>
      </c>
      <c r="BN9" s="209">
        <f t="shared" si="4"/>
        <v>4072.3333333333335</v>
      </c>
      <c r="BO9" s="209">
        <f t="shared" si="4"/>
        <v>4072.3333333333335</v>
      </c>
      <c r="BP9" s="209">
        <f t="shared" si="4"/>
        <v>4072.3333333333335</v>
      </c>
      <c r="BQ9" s="209">
        <f t="shared" si="4"/>
        <v>4072.3333333333335</v>
      </c>
      <c r="BR9" s="209">
        <f t="shared" si="4"/>
        <v>4072.3333333333335</v>
      </c>
      <c r="BS9" s="209">
        <f t="shared" si="4"/>
        <v>4072.3333333333335</v>
      </c>
      <c r="BT9" s="209">
        <f t="shared" si="4"/>
        <v>4072.3333333333335</v>
      </c>
      <c r="BU9" s="209">
        <f t="shared" si="4"/>
        <v>4072.3333333333335</v>
      </c>
      <c r="BV9" s="209">
        <f t="shared" si="4"/>
        <v>4072.3333333333335</v>
      </c>
      <c r="BW9" s="209">
        <f t="shared" si="4"/>
        <v>4072.3333333333335</v>
      </c>
      <c r="BX9" s="209">
        <f t="shared" si="4"/>
        <v>4072.3333333333335</v>
      </c>
      <c r="BY9" s="209">
        <f t="shared" si="4"/>
        <v>4072.3333333333335</v>
      </c>
      <c r="BZ9" s="209">
        <f t="shared" si="4"/>
        <v>4072.3333333333335</v>
      </c>
      <c r="CA9" s="209">
        <f t="shared" si="4"/>
        <v>4072.3333333333335</v>
      </c>
      <c r="CB9" s="209">
        <f t="shared" si="5"/>
        <v>4072.3333333333335</v>
      </c>
      <c r="CC9" s="209">
        <f t="shared" si="5"/>
        <v>4072.3333333333335</v>
      </c>
      <c r="CD9" s="209">
        <f t="shared" si="5"/>
        <v>4072.3333333333335</v>
      </c>
      <c r="CE9" s="209">
        <f t="shared" si="5"/>
        <v>4072.3333333333335</v>
      </c>
      <c r="CF9" s="209">
        <f t="shared" si="5"/>
        <v>4072.3333333333335</v>
      </c>
      <c r="CG9" s="209">
        <f t="shared" si="5"/>
        <v>4072.3333333333335</v>
      </c>
      <c r="CH9" s="209">
        <f t="shared" si="5"/>
        <v>4072.3333333333335</v>
      </c>
      <c r="CI9" s="209">
        <f t="shared" si="5"/>
        <v>4072.3333333333335</v>
      </c>
      <c r="CJ9" s="209">
        <f t="shared" si="5"/>
        <v>4072.3333333333335</v>
      </c>
      <c r="CK9" s="209">
        <f t="shared" si="5"/>
        <v>4072.3333333333335</v>
      </c>
      <c r="CL9" s="209">
        <f t="shared" si="5"/>
        <v>4072.3333333333335</v>
      </c>
      <c r="CM9" s="209">
        <f t="shared" si="5"/>
        <v>4072.3333333333335</v>
      </c>
      <c r="CN9" s="209">
        <f t="shared" si="5"/>
        <v>4072.3333333333335</v>
      </c>
      <c r="CO9" s="209">
        <f t="shared" si="5"/>
        <v>4072.3333333333335</v>
      </c>
      <c r="CP9" s="209">
        <f t="shared" si="5"/>
        <v>4072.3333333333335</v>
      </c>
      <c r="CQ9" s="209">
        <f t="shared" si="5"/>
        <v>4072.3333333333335</v>
      </c>
      <c r="CR9" s="209">
        <f t="shared" si="5"/>
        <v>4072.3333333333335</v>
      </c>
      <c r="CS9" s="209">
        <f t="shared" si="5"/>
        <v>4072.3333333333335</v>
      </c>
      <c r="CT9" s="209">
        <f t="shared" si="5"/>
        <v>4072.3333333333335</v>
      </c>
      <c r="CU9" s="209">
        <f t="shared" si="5"/>
        <v>4072.3333333333335</v>
      </c>
      <c r="CV9" s="209">
        <f t="shared" si="5"/>
        <v>4072.3333333333335</v>
      </c>
      <c r="CW9" s="209">
        <f t="shared" si="5"/>
        <v>4072.3333333333335</v>
      </c>
      <c r="CX9" s="209">
        <f t="shared" si="5"/>
        <v>4072.3333333333335</v>
      </c>
      <c r="CY9" s="209">
        <f t="shared" si="5"/>
        <v>4072.3333333333335</v>
      </c>
      <c r="CZ9" s="209">
        <f t="shared" si="5"/>
        <v>4072.3333333333335</v>
      </c>
      <c r="DA9" s="209">
        <f t="shared" si="5"/>
        <v>4072.3333333333335</v>
      </c>
      <c r="DB9" s="209">
        <f t="shared" si="5"/>
        <v>4072.3333333333335</v>
      </c>
      <c r="DC9" s="209">
        <f t="shared" si="5"/>
        <v>4072.3333333333335</v>
      </c>
      <c r="DD9" s="209">
        <f t="shared" si="5"/>
        <v>4072.3333333333335</v>
      </c>
      <c r="DE9" s="209">
        <f t="shared" si="5"/>
        <v>4072.3333333333335</v>
      </c>
      <c r="DF9" s="209">
        <f t="shared" si="5"/>
        <v>4072.3333333333335</v>
      </c>
      <c r="DG9" s="209">
        <f t="shared" si="5"/>
        <v>4072.3333333333335</v>
      </c>
      <c r="DH9" s="209">
        <f t="shared" si="5"/>
        <v>4072.3333333333335</v>
      </c>
      <c r="DI9" s="209">
        <f t="shared" si="5"/>
        <v>4072.3333333333335</v>
      </c>
      <c r="DJ9" s="209">
        <f t="shared" si="5"/>
        <v>4072.3333333333335</v>
      </c>
      <c r="DK9" s="209">
        <f t="shared" si="5"/>
        <v>4072.3333333333335</v>
      </c>
      <c r="DL9" s="209">
        <f t="shared" si="5"/>
        <v>4072.3333333333335</v>
      </c>
      <c r="DM9" s="209">
        <f t="shared" si="5"/>
        <v>4072.3333333333335</v>
      </c>
      <c r="DN9" s="209">
        <f t="shared" si="5"/>
        <v>4072.3333333333335</v>
      </c>
      <c r="DO9" s="209">
        <f t="shared" si="5"/>
        <v>4072.3333333333335</v>
      </c>
      <c r="DP9" s="209">
        <f t="shared" si="5"/>
        <v>4072.3333333333335</v>
      </c>
      <c r="DQ9" s="209">
        <f t="shared" si="5"/>
        <v>4072.3333333333335</v>
      </c>
      <c r="DR9" s="209">
        <f t="shared" si="5"/>
        <v>4072.3333333333335</v>
      </c>
    </row>
    <row r="10" spans="1:122" x14ac:dyDescent="0.3">
      <c r="A10" s="440"/>
      <c r="B10" s="165" t="s">
        <v>167</v>
      </c>
      <c r="C10" s="209">
        <v>6000</v>
      </c>
      <c r="D10" s="209">
        <v>27600</v>
      </c>
      <c r="E10" s="209">
        <v>63310</v>
      </c>
      <c r="F10" s="209">
        <v>24923</v>
      </c>
      <c r="G10" s="209">
        <v>24000</v>
      </c>
      <c r="H10" s="209">
        <v>21250</v>
      </c>
      <c r="I10" s="209">
        <v>21800</v>
      </c>
      <c r="J10" s="209">
        <v>6000</v>
      </c>
      <c r="K10" s="209">
        <v>40113</v>
      </c>
      <c r="L10" s="209">
        <f>AVERAGE($C10:$K10)</f>
        <v>26110.666666666668</v>
      </c>
      <c r="M10" s="209">
        <f t="shared" si="6"/>
        <v>26110.666666666668</v>
      </c>
      <c r="N10" s="364">
        <f t="shared" si="6"/>
        <v>26110.666666666668</v>
      </c>
      <c r="O10" s="369">
        <f>AVERAGE($C10:$K10)</f>
        <v>26110.666666666668</v>
      </c>
      <c r="P10" s="210">
        <f t="shared" si="4"/>
        <v>26110.666666666668</v>
      </c>
      <c r="Q10" s="210">
        <f t="shared" si="4"/>
        <v>26110.666666666668</v>
      </c>
      <c r="R10" s="210">
        <f t="shared" si="4"/>
        <v>26110.666666666668</v>
      </c>
      <c r="S10" s="210">
        <f t="shared" si="4"/>
        <v>26110.666666666668</v>
      </c>
      <c r="T10" s="210">
        <f t="shared" si="4"/>
        <v>26110.666666666668</v>
      </c>
      <c r="U10" s="210">
        <f t="shared" si="4"/>
        <v>26110.666666666668</v>
      </c>
      <c r="V10" s="210">
        <f t="shared" si="4"/>
        <v>26110.666666666668</v>
      </c>
      <c r="W10" s="210">
        <f t="shared" si="4"/>
        <v>26110.666666666668</v>
      </c>
      <c r="X10" s="210">
        <f t="shared" si="4"/>
        <v>26110.666666666668</v>
      </c>
      <c r="Y10" s="210">
        <f t="shared" si="4"/>
        <v>26110.666666666668</v>
      </c>
      <c r="Z10" s="370">
        <f t="shared" si="4"/>
        <v>26110.666666666668</v>
      </c>
      <c r="AA10" s="209">
        <f t="shared" si="4"/>
        <v>26110.666666666668</v>
      </c>
      <c r="AB10" s="210">
        <f t="shared" si="4"/>
        <v>26110.666666666668</v>
      </c>
      <c r="AC10" s="210">
        <f t="shared" si="4"/>
        <v>26110.666666666668</v>
      </c>
      <c r="AD10" s="210">
        <f t="shared" si="4"/>
        <v>26110.666666666668</v>
      </c>
      <c r="AE10" s="210">
        <f t="shared" si="4"/>
        <v>26110.666666666668</v>
      </c>
      <c r="AF10" s="210">
        <f t="shared" si="4"/>
        <v>26110.666666666668</v>
      </c>
      <c r="AG10" s="210">
        <f t="shared" si="4"/>
        <v>26110.666666666668</v>
      </c>
      <c r="AH10" s="210">
        <f t="shared" si="4"/>
        <v>26110.666666666668</v>
      </c>
      <c r="AI10" s="210">
        <f t="shared" si="4"/>
        <v>26110.666666666668</v>
      </c>
      <c r="AJ10" s="210">
        <f t="shared" si="4"/>
        <v>26110.666666666668</v>
      </c>
      <c r="AK10" s="210">
        <f t="shared" si="4"/>
        <v>26110.666666666668</v>
      </c>
      <c r="AL10" s="210">
        <f t="shared" si="4"/>
        <v>26110.666666666668</v>
      </c>
      <c r="AM10" s="210">
        <f t="shared" si="4"/>
        <v>26110.666666666668</v>
      </c>
      <c r="AN10" s="210">
        <f t="shared" si="4"/>
        <v>26110.666666666668</v>
      </c>
      <c r="AO10" s="210">
        <f t="shared" si="4"/>
        <v>26110.666666666668</v>
      </c>
      <c r="AP10" s="210">
        <f t="shared" si="4"/>
        <v>26110.666666666668</v>
      </c>
      <c r="AQ10" s="210">
        <f t="shared" si="4"/>
        <v>26110.666666666668</v>
      </c>
      <c r="AR10" s="210">
        <f t="shared" si="4"/>
        <v>26110.666666666668</v>
      </c>
      <c r="AS10" s="210">
        <f t="shared" si="4"/>
        <v>26110.666666666668</v>
      </c>
      <c r="AT10" s="210">
        <f t="shared" si="4"/>
        <v>26110.666666666668</v>
      </c>
      <c r="AU10" s="210">
        <f t="shared" si="4"/>
        <v>26110.666666666668</v>
      </c>
      <c r="AV10" s="210">
        <f t="shared" si="4"/>
        <v>26110.666666666668</v>
      </c>
      <c r="AW10" s="210">
        <f t="shared" si="4"/>
        <v>26110.666666666668</v>
      </c>
      <c r="AX10" s="210">
        <f t="shared" si="4"/>
        <v>26110.666666666668</v>
      </c>
      <c r="AY10" s="210">
        <f t="shared" si="4"/>
        <v>26110.666666666668</v>
      </c>
      <c r="AZ10" s="210">
        <f t="shared" si="4"/>
        <v>26110.666666666668</v>
      </c>
      <c r="BA10" s="210">
        <f t="shared" si="4"/>
        <v>26110.666666666668</v>
      </c>
      <c r="BB10" s="210">
        <f t="shared" si="4"/>
        <v>26110.666666666668</v>
      </c>
      <c r="BC10" s="210">
        <f t="shared" si="4"/>
        <v>26110.666666666668</v>
      </c>
      <c r="BD10" s="210">
        <f t="shared" si="4"/>
        <v>26110.666666666668</v>
      </c>
      <c r="BE10" s="210">
        <f t="shared" si="4"/>
        <v>26110.666666666668</v>
      </c>
      <c r="BF10" s="210">
        <f t="shared" si="4"/>
        <v>26110.666666666668</v>
      </c>
      <c r="BG10" s="210">
        <f t="shared" si="4"/>
        <v>26110.666666666668</v>
      </c>
      <c r="BH10" s="210">
        <f t="shared" si="4"/>
        <v>26110.666666666668</v>
      </c>
      <c r="BI10" s="210">
        <f t="shared" si="4"/>
        <v>26110.666666666668</v>
      </c>
      <c r="BJ10" s="210">
        <f t="shared" si="4"/>
        <v>26110.666666666668</v>
      </c>
      <c r="BK10" s="210">
        <f t="shared" si="4"/>
        <v>26110.666666666668</v>
      </c>
      <c r="BL10" s="210">
        <f t="shared" si="4"/>
        <v>26110.666666666668</v>
      </c>
      <c r="BM10" s="210">
        <f t="shared" si="4"/>
        <v>26110.666666666668</v>
      </c>
      <c r="BN10" s="210">
        <f t="shared" si="4"/>
        <v>26110.666666666668</v>
      </c>
      <c r="BO10" s="210">
        <f t="shared" si="4"/>
        <v>26110.666666666668</v>
      </c>
      <c r="BP10" s="210">
        <f t="shared" si="4"/>
        <v>26110.666666666668</v>
      </c>
      <c r="BQ10" s="210">
        <f t="shared" si="4"/>
        <v>26110.666666666668</v>
      </c>
      <c r="BR10" s="210">
        <f t="shared" si="4"/>
        <v>26110.666666666668</v>
      </c>
      <c r="BS10" s="210">
        <f t="shared" si="4"/>
        <v>26110.666666666668</v>
      </c>
      <c r="BT10" s="210">
        <f t="shared" si="4"/>
        <v>26110.666666666668</v>
      </c>
      <c r="BU10" s="210">
        <f t="shared" si="4"/>
        <v>26110.666666666668</v>
      </c>
      <c r="BV10" s="210">
        <f t="shared" si="4"/>
        <v>26110.666666666668</v>
      </c>
      <c r="BW10" s="210">
        <f t="shared" si="4"/>
        <v>26110.666666666668</v>
      </c>
      <c r="BX10" s="210">
        <f t="shared" si="4"/>
        <v>26110.666666666668</v>
      </c>
      <c r="BY10" s="210">
        <f t="shared" si="4"/>
        <v>26110.666666666668</v>
      </c>
      <c r="BZ10" s="210">
        <f t="shared" si="4"/>
        <v>26110.666666666668</v>
      </c>
      <c r="CA10" s="210">
        <f t="shared" si="4"/>
        <v>26110.666666666668</v>
      </c>
      <c r="CB10" s="210">
        <f t="shared" si="5"/>
        <v>26110.666666666668</v>
      </c>
      <c r="CC10" s="210">
        <f t="shared" si="5"/>
        <v>26110.666666666668</v>
      </c>
      <c r="CD10" s="210">
        <f t="shared" si="5"/>
        <v>26110.666666666668</v>
      </c>
      <c r="CE10" s="210">
        <f t="shared" si="5"/>
        <v>26110.666666666668</v>
      </c>
      <c r="CF10" s="210">
        <f t="shared" si="5"/>
        <v>26110.666666666668</v>
      </c>
      <c r="CG10" s="210">
        <f t="shared" si="5"/>
        <v>26110.666666666668</v>
      </c>
      <c r="CH10" s="210">
        <f t="shared" si="5"/>
        <v>26110.666666666668</v>
      </c>
      <c r="CI10" s="210">
        <f t="shared" si="5"/>
        <v>26110.666666666668</v>
      </c>
      <c r="CJ10" s="210">
        <f t="shared" si="5"/>
        <v>26110.666666666668</v>
      </c>
      <c r="CK10" s="210">
        <f t="shared" si="5"/>
        <v>26110.666666666668</v>
      </c>
      <c r="CL10" s="210">
        <f t="shared" si="5"/>
        <v>26110.666666666668</v>
      </c>
      <c r="CM10" s="210">
        <f t="shared" si="5"/>
        <v>26110.666666666668</v>
      </c>
      <c r="CN10" s="210">
        <f t="shared" si="5"/>
        <v>26110.666666666668</v>
      </c>
      <c r="CO10" s="210">
        <f t="shared" si="5"/>
        <v>26110.666666666668</v>
      </c>
      <c r="CP10" s="210">
        <f t="shared" si="5"/>
        <v>26110.666666666668</v>
      </c>
      <c r="CQ10" s="210">
        <f t="shared" si="5"/>
        <v>26110.666666666668</v>
      </c>
      <c r="CR10" s="210">
        <f t="shared" si="5"/>
        <v>26110.666666666668</v>
      </c>
      <c r="CS10" s="210">
        <f t="shared" si="5"/>
        <v>26110.666666666668</v>
      </c>
      <c r="CT10" s="210">
        <f t="shared" si="5"/>
        <v>26110.666666666668</v>
      </c>
      <c r="CU10" s="210">
        <f t="shared" si="5"/>
        <v>26110.666666666668</v>
      </c>
      <c r="CV10" s="210">
        <f t="shared" si="5"/>
        <v>26110.666666666668</v>
      </c>
      <c r="CW10" s="210">
        <f t="shared" si="5"/>
        <v>26110.666666666668</v>
      </c>
      <c r="CX10" s="210">
        <f t="shared" si="5"/>
        <v>26110.666666666668</v>
      </c>
      <c r="CY10" s="210">
        <f t="shared" si="5"/>
        <v>26110.666666666668</v>
      </c>
      <c r="CZ10" s="210">
        <f t="shared" si="5"/>
        <v>26110.666666666668</v>
      </c>
      <c r="DA10" s="210">
        <f t="shared" si="5"/>
        <v>26110.666666666668</v>
      </c>
      <c r="DB10" s="210">
        <f t="shared" si="5"/>
        <v>26110.666666666668</v>
      </c>
      <c r="DC10" s="210">
        <f t="shared" si="5"/>
        <v>26110.666666666668</v>
      </c>
      <c r="DD10" s="210">
        <f t="shared" si="5"/>
        <v>26110.666666666668</v>
      </c>
      <c r="DE10" s="210">
        <f t="shared" si="5"/>
        <v>26110.666666666668</v>
      </c>
      <c r="DF10" s="210">
        <f t="shared" si="5"/>
        <v>26110.666666666668</v>
      </c>
      <c r="DG10" s="210">
        <f t="shared" si="5"/>
        <v>26110.666666666668</v>
      </c>
      <c r="DH10" s="210">
        <f t="shared" si="5"/>
        <v>26110.666666666668</v>
      </c>
      <c r="DI10" s="210">
        <f t="shared" si="5"/>
        <v>26110.666666666668</v>
      </c>
      <c r="DJ10" s="210">
        <f t="shared" si="5"/>
        <v>26110.666666666668</v>
      </c>
      <c r="DK10" s="210">
        <f t="shared" si="5"/>
        <v>26110.666666666668</v>
      </c>
      <c r="DL10" s="210">
        <f t="shared" si="5"/>
        <v>26110.666666666668</v>
      </c>
      <c r="DM10" s="210">
        <f t="shared" si="5"/>
        <v>26110.666666666668</v>
      </c>
      <c r="DN10" s="210">
        <f t="shared" si="5"/>
        <v>26110.666666666668</v>
      </c>
      <c r="DO10" s="210">
        <f t="shared" si="5"/>
        <v>26110.666666666668</v>
      </c>
      <c r="DP10" s="210">
        <f t="shared" si="5"/>
        <v>26110.666666666668</v>
      </c>
      <c r="DQ10" s="210">
        <f t="shared" si="5"/>
        <v>26110.666666666668</v>
      </c>
      <c r="DR10" s="210">
        <f t="shared" si="5"/>
        <v>26110.666666666668</v>
      </c>
    </row>
    <row r="11" spans="1:122" x14ac:dyDescent="0.3">
      <c r="A11" s="440"/>
      <c r="B11" s="165" t="s">
        <v>171</v>
      </c>
      <c r="C11" s="209"/>
      <c r="D11" s="209"/>
      <c r="E11" s="209"/>
      <c r="F11" s="209"/>
      <c r="G11" s="209"/>
      <c r="H11" s="209"/>
      <c r="I11" s="209">
        <v>3744</v>
      </c>
      <c r="J11" s="209">
        <v>656</v>
      </c>
      <c r="K11" s="209">
        <v>1096</v>
      </c>
      <c r="L11" s="209">
        <f t="shared" si="6"/>
        <v>1832</v>
      </c>
      <c r="M11" s="209">
        <f t="shared" si="6"/>
        <v>1832</v>
      </c>
      <c r="N11" s="364">
        <f t="shared" si="6"/>
        <v>1832</v>
      </c>
      <c r="O11" s="369">
        <f>AVERAGE($C11:$K11)</f>
        <v>1832</v>
      </c>
      <c r="P11" s="209">
        <f t="shared" si="4"/>
        <v>1832</v>
      </c>
      <c r="Q11" s="209">
        <f t="shared" si="4"/>
        <v>1832</v>
      </c>
      <c r="R11" s="209">
        <f t="shared" si="4"/>
        <v>1832</v>
      </c>
      <c r="S11" s="209">
        <f t="shared" si="4"/>
        <v>1832</v>
      </c>
      <c r="T11" s="209">
        <f t="shared" si="4"/>
        <v>1832</v>
      </c>
      <c r="U11" s="209">
        <f t="shared" si="4"/>
        <v>1832</v>
      </c>
      <c r="V11" s="209">
        <f t="shared" si="4"/>
        <v>1832</v>
      </c>
      <c r="W11" s="209">
        <f t="shared" si="4"/>
        <v>1832</v>
      </c>
      <c r="X11" s="209">
        <f t="shared" si="4"/>
        <v>1832</v>
      </c>
      <c r="Y11" s="209">
        <f t="shared" si="4"/>
        <v>1832</v>
      </c>
      <c r="Z11" s="368">
        <f t="shared" si="4"/>
        <v>1832</v>
      </c>
      <c r="AA11" s="209">
        <f t="shared" si="4"/>
        <v>1832</v>
      </c>
      <c r="AB11" s="209">
        <f t="shared" si="4"/>
        <v>1832</v>
      </c>
      <c r="AC11" s="209">
        <f t="shared" si="4"/>
        <v>1832</v>
      </c>
      <c r="AD11" s="209">
        <f t="shared" si="4"/>
        <v>1832</v>
      </c>
      <c r="AE11" s="209">
        <f t="shared" si="4"/>
        <v>1832</v>
      </c>
      <c r="AF11" s="209">
        <f t="shared" si="4"/>
        <v>1832</v>
      </c>
      <c r="AG11" s="209">
        <f t="shared" si="4"/>
        <v>1832</v>
      </c>
      <c r="AH11" s="209">
        <f t="shared" si="4"/>
        <v>1832</v>
      </c>
      <c r="AI11" s="209">
        <f t="shared" si="4"/>
        <v>1832</v>
      </c>
      <c r="AJ11" s="209">
        <f t="shared" si="4"/>
        <v>1832</v>
      </c>
      <c r="AK11" s="209">
        <f t="shared" si="4"/>
        <v>1832</v>
      </c>
      <c r="AL11" s="209">
        <f t="shared" si="4"/>
        <v>1832</v>
      </c>
      <c r="AM11" s="209">
        <f t="shared" si="4"/>
        <v>1832</v>
      </c>
      <c r="AN11" s="209">
        <f t="shared" si="4"/>
        <v>1832</v>
      </c>
      <c r="AO11" s="209">
        <f t="shared" si="4"/>
        <v>1832</v>
      </c>
      <c r="AP11" s="209">
        <f t="shared" si="4"/>
        <v>1832</v>
      </c>
      <c r="AQ11" s="209">
        <f t="shared" si="4"/>
        <v>1832</v>
      </c>
      <c r="AR11" s="209">
        <f t="shared" si="4"/>
        <v>1832</v>
      </c>
      <c r="AS11" s="209">
        <f t="shared" si="4"/>
        <v>1832</v>
      </c>
      <c r="AT11" s="209">
        <f t="shared" si="4"/>
        <v>1832</v>
      </c>
      <c r="AU11" s="209">
        <f t="shared" si="4"/>
        <v>1832</v>
      </c>
      <c r="AV11" s="209">
        <f t="shared" si="4"/>
        <v>1832</v>
      </c>
      <c r="AW11" s="209">
        <f t="shared" si="4"/>
        <v>1832</v>
      </c>
      <c r="AX11" s="209">
        <f t="shared" si="4"/>
        <v>1832</v>
      </c>
      <c r="AY11" s="209">
        <f t="shared" si="4"/>
        <v>1832</v>
      </c>
      <c r="AZ11" s="209">
        <f t="shared" si="4"/>
        <v>1832</v>
      </c>
      <c r="BA11" s="209">
        <f t="shared" si="4"/>
        <v>1832</v>
      </c>
      <c r="BB11" s="209">
        <f t="shared" si="4"/>
        <v>1832</v>
      </c>
      <c r="BC11" s="209">
        <f t="shared" si="4"/>
        <v>1832</v>
      </c>
      <c r="BD11" s="209">
        <f t="shared" si="4"/>
        <v>1832</v>
      </c>
      <c r="BE11" s="209">
        <f t="shared" si="4"/>
        <v>1832</v>
      </c>
      <c r="BF11" s="209">
        <f t="shared" si="4"/>
        <v>1832</v>
      </c>
      <c r="BG11" s="209">
        <f t="shared" si="4"/>
        <v>1832</v>
      </c>
      <c r="BH11" s="209">
        <f t="shared" si="4"/>
        <v>1832</v>
      </c>
      <c r="BI11" s="209">
        <f t="shared" si="4"/>
        <v>1832</v>
      </c>
      <c r="BJ11" s="209">
        <f t="shared" si="4"/>
        <v>1832</v>
      </c>
      <c r="BK11" s="209">
        <f t="shared" si="4"/>
        <v>1832</v>
      </c>
      <c r="BL11" s="209">
        <f t="shared" si="4"/>
        <v>1832</v>
      </c>
      <c r="BM11" s="209">
        <f t="shared" si="4"/>
        <v>1832</v>
      </c>
      <c r="BN11" s="209">
        <f t="shared" si="4"/>
        <v>1832</v>
      </c>
      <c r="BO11" s="209">
        <f t="shared" si="4"/>
        <v>1832</v>
      </c>
      <c r="BP11" s="209">
        <f t="shared" si="4"/>
        <v>1832</v>
      </c>
      <c r="BQ11" s="209">
        <f t="shared" si="4"/>
        <v>1832</v>
      </c>
      <c r="BR11" s="209">
        <f t="shared" si="4"/>
        <v>1832</v>
      </c>
      <c r="BS11" s="209">
        <f t="shared" si="4"/>
        <v>1832</v>
      </c>
      <c r="BT11" s="209">
        <f t="shared" si="4"/>
        <v>1832</v>
      </c>
      <c r="BU11" s="209">
        <f t="shared" si="4"/>
        <v>1832</v>
      </c>
      <c r="BV11" s="209">
        <f t="shared" si="4"/>
        <v>1832</v>
      </c>
      <c r="BW11" s="209">
        <f t="shared" si="4"/>
        <v>1832</v>
      </c>
      <c r="BX11" s="209">
        <f t="shared" si="4"/>
        <v>1832</v>
      </c>
      <c r="BY11" s="209">
        <f t="shared" si="4"/>
        <v>1832</v>
      </c>
      <c r="BZ11" s="209">
        <f t="shared" si="4"/>
        <v>1832</v>
      </c>
      <c r="CA11" s="209">
        <f t="shared" ref="CA11" si="7">AVERAGE($C11:$K11)</f>
        <v>1832</v>
      </c>
      <c r="CB11" s="209">
        <f t="shared" si="5"/>
        <v>1832</v>
      </c>
      <c r="CC11" s="209">
        <f t="shared" si="5"/>
        <v>1832</v>
      </c>
      <c r="CD11" s="209">
        <f t="shared" si="5"/>
        <v>1832</v>
      </c>
      <c r="CE11" s="209">
        <f t="shared" si="5"/>
        <v>1832</v>
      </c>
      <c r="CF11" s="209">
        <f t="shared" si="5"/>
        <v>1832</v>
      </c>
      <c r="CG11" s="209">
        <f t="shared" si="5"/>
        <v>1832</v>
      </c>
      <c r="CH11" s="209">
        <f t="shared" si="5"/>
        <v>1832</v>
      </c>
      <c r="CI11" s="209">
        <f t="shared" si="5"/>
        <v>1832</v>
      </c>
      <c r="CJ11" s="209">
        <f t="shared" si="5"/>
        <v>1832</v>
      </c>
      <c r="CK11" s="209">
        <f t="shared" si="5"/>
        <v>1832</v>
      </c>
      <c r="CL11" s="209">
        <f t="shared" si="5"/>
        <v>1832</v>
      </c>
      <c r="CM11" s="209">
        <f t="shared" si="5"/>
        <v>1832</v>
      </c>
      <c r="CN11" s="209">
        <f t="shared" si="5"/>
        <v>1832</v>
      </c>
      <c r="CO11" s="209">
        <f t="shared" si="5"/>
        <v>1832</v>
      </c>
      <c r="CP11" s="209">
        <f t="shared" si="5"/>
        <v>1832</v>
      </c>
      <c r="CQ11" s="209">
        <f t="shared" si="5"/>
        <v>1832</v>
      </c>
      <c r="CR11" s="209">
        <f t="shared" si="5"/>
        <v>1832</v>
      </c>
      <c r="CS11" s="209">
        <f t="shared" si="5"/>
        <v>1832</v>
      </c>
      <c r="CT11" s="209">
        <f t="shared" si="5"/>
        <v>1832</v>
      </c>
      <c r="CU11" s="209">
        <f t="shared" si="5"/>
        <v>1832</v>
      </c>
      <c r="CV11" s="209">
        <f t="shared" si="5"/>
        <v>1832</v>
      </c>
      <c r="CW11" s="209">
        <f t="shared" si="5"/>
        <v>1832</v>
      </c>
      <c r="CX11" s="209">
        <f t="shared" si="5"/>
        <v>1832</v>
      </c>
      <c r="CY11" s="209">
        <f t="shared" si="5"/>
        <v>1832</v>
      </c>
      <c r="CZ11" s="209">
        <f t="shared" si="5"/>
        <v>1832</v>
      </c>
      <c r="DA11" s="209">
        <f t="shared" si="5"/>
        <v>1832</v>
      </c>
      <c r="DB11" s="209">
        <f t="shared" si="5"/>
        <v>1832</v>
      </c>
      <c r="DC11" s="209">
        <f t="shared" si="5"/>
        <v>1832</v>
      </c>
      <c r="DD11" s="209">
        <f t="shared" si="5"/>
        <v>1832</v>
      </c>
      <c r="DE11" s="209">
        <f t="shared" si="5"/>
        <v>1832</v>
      </c>
      <c r="DF11" s="209">
        <f t="shared" si="5"/>
        <v>1832</v>
      </c>
      <c r="DG11" s="209">
        <f t="shared" si="5"/>
        <v>1832</v>
      </c>
      <c r="DH11" s="209">
        <f t="shared" si="5"/>
        <v>1832</v>
      </c>
      <c r="DI11" s="209">
        <f t="shared" si="5"/>
        <v>1832</v>
      </c>
      <c r="DJ11" s="209">
        <f t="shared" si="5"/>
        <v>1832</v>
      </c>
      <c r="DK11" s="209">
        <f t="shared" si="5"/>
        <v>1832</v>
      </c>
      <c r="DL11" s="209">
        <f t="shared" si="5"/>
        <v>1832</v>
      </c>
      <c r="DM11" s="209">
        <f t="shared" si="5"/>
        <v>1832</v>
      </c>
      <c r="DN11" s="209">
        <f t="shared" si="5"/>
        <v>1832</v>
      </c>
      <c r="DO11" s="209">
        <f t="shared" si="5"/>
        <v>1832</v>
      </c>
      <c r="DP11" s="209">
        <f t="shared" si="5"/>
        <v>1832</v>
      </c>
      <c r="DQ11" s="209">
        <f t="shared" si="5"/>
        <v>1832</v>
      </c>
      <c r="DR11" s="209">
        <f t="shared" si="5"/>
        <v>1832</v>
      </c>
    </row>
    <row r="12" spans="1:122" x14ac:dyDescent="0.3">
      <c r="A12" s="440"/>
      <c r="B12" s="165" t="s">
        <v>189</v>
      </c>
      <c r="C12" s="209"/>
      <c r="D12" s="209"/>
      <c r="E12" s="209">
        <v>3000</v>
      </c>
      <c r="F12" s="209"/>
      <c r="G12" s="209">
        <v>3000</v>
      </c>
      <c r="H12" s="209"/>
      <c r="I12" s="209">
        <v>3000</v>
      </c>
      <c r="J12" s="209"/>
      <c r="K12" s="209"/>
      <c r="L12" s="209">
        <f t="shared" si="6"/>
        <v>3000</v>
      </c>
      <c r="M12" s="209"/>
      <c r="N12" s="364">
        <f t="shared" si="6"/>
        <v>3000</v>
      </c>
      <c r="O12" s="369"/>
      <c r="P12" s="210">
        <f t="shared" si="6"/>
        <v>3000</v>
      </c>
      <c r="Q12" s="209"/>
      <c r="R12" s="210">
        <f t="shared" si="6"/>
        <v>3000</v>
      </c>
      <c r="S12" s="209"/>
      <c r="T12" s="210">
        <f t="shared" si="6"/>
        <v>3000</v>
      </c>
      <c r="U12" s="209"/>
      <c r="V12" s="210">
        <f t="shared" si="6"/>
        <v>3000</v>
      </c>
      <c r="W12" s="209"/>
      <c r="X12" s="210">
        <f t="shared" si="6"/>
        <v>3000</v>
      </c>
      <c r="Y12" s="209"/>
      <c r="Z12" s="370">
        <f t="shared" si="6"/>
        <v>3000</v>
      </c>
      <c r="AA12" s="209"/>
      <c r="AB12" s="210">
        <f t="shared" ref="AB12:CL12" si="8">AVERAGE($C12:$K12)</f>
        <v>3000</v>
      </c>
      <c r="AC12" s="209"/>
      <c r="AD12" s="210">
        <f t="shared" si="8"/>
        <v>3000</v>
      </c>
      <c r="AE12" s="209"/>
      <c r="AF12" s="210">
        <f t="shared" si="8"/>
        <v>3000</v>
      </c>
      <c r="AG12" s="209"/>
      <c r="AH12" s="210">
        <f t="shared" si="8"/>
        <v>3000</v>
      </c>
      <c r="AI12" s="209"/>
      <c r="AJ12" s="210">
        <f t="shared" si="8"/>
        <v>3000</v>
      </c>
      <c r="AK12" s="209"/>
      <c r="AL12" s="210">
        <f t="shared" si="8"/>
        <v>3000</v>
      </c>
      <c r="AM12" s="209"/>
      <c r="AN12" s="210">
        <f t="shared" si="8"/>
        <v>3000</v>
      </c>
      <c r="AO12" s="209"/>
      <c r="AP12" s="210">
        <f t="shared" si="8"/>
        <v>3000</v>
      </c>
      <c r="AQ12" s="209"/>
      <c r="AR12" s="210">
        <f t="shared" si="8"/>
        <v>3000</v>
      </c>
      <c r="AS12" s="209"/>
      <c r="AT12" s="210">
        <f t="shared" si="8"/>
        <v>3000</v>
      </c>
      <c r="AU12" s="209"/>
      <c r="AV12" s="210">
        <f t="shared" si="8"/>
        <v>3000</v>
      </c>
      <c r="AW12" s="209"/>
      <c r="AX12" s="210">
        <f t="shared" si="8"/>
        <v>3000</v>
      </c>
      <c r="AY12" s="209"/>
      <c r="AZ12" s="210">
        <f t="shared" si="8"/>
        <v>3000</v>
      </c>
      <c r="BA12" s="209"/>
      <c r="BB12" s="210">
        <f t="shared" si="8"/>
        <v>3000</v>
      </c>
      <c r="BC12" s="209"/>
      <c r="BD12" s="210">
        <f t="shared" si="8"/>
        <v>3000</v>
      </c>
      <c r="BE12" s="209"/>
      <c r="BF12" s="210">
        <f t="shared" si="8"/>
        <v>3000</v>
      </c>
      <c r="BG12" s="209"/>
      <c r="BH12" s="210">
        <f t="shared" si="8"/>
        <v>3000</v>
      </c>
      <c r="BI12" s="209"/>
      <c r="BJ12" s="210">
        <f t="shared" si="8"/>
        <v>3000</v>
      </c>
      <c r="BK12" s="209"/>
      <c r="BL12" s="210">
        <f t="shared" si="8"/>
        <v>3000</v>
      </c>
      <c r="BM12" s="209"/>
      <c r="BN12" s="210">
        <f t="shared" si="8"/>
        <v>3000</v>
      </c>
      <c r="BO12" s="209"/>
      <c r="BP12" s="210">
        <f t="shared" si="8"/>
        <v>3000</v>
      </c>
      <c r="BQ12" s="209"/>
      <c r="BR12" s="210">
        <f t="shared" si="8"/>
        <v>3000</v>
      </c>
      <c r="BS12" s="209"/>
      <c r="BT12" s="210">
        <f t="shared" si="8"/>
        <v>3000</v>
      </c>
      <c r="BU12" s="209"/>
      <c r="BV12" s="210">
        <f t="shared" si="8"/>
        <v>3000</v>
      </c>
      <c r="BW12" s="209"/>
      <c r="BX12" s="210">
        <f t="shared" si="8"/>
        <v>3000</v>
      </c>
      <c r="BY12" s="209"/>
      <c r="BZ12" s="210">
        <f t="shared" si="8"/>
        <v>3000</v>
      </c>
      <c r="CA12" s="209"/>
      <c r="CB12" s="210">
        <f t="shared" si="8"/>
        <v>3000</v>
      </c>
      <c r="CC12" s="209"/>
      <c r="CD12" s="210">
        <f t="shared" si="8"/>
        <v>3000</v>
      </c>
      <c r="CE12" s="209"/>
      <c r="CF12" s="210">
        <f t="shared" si="8"/>
        <v>3000</v>
      </c>
      <c r="CG12" s="209"/>
      <c r="CH12" s="210">
        <f t="shared" si="8"/>
        <v>3000</v>
      </c>
      <c r="CI12" s="209"/>
      <c r="CJ12" s="210">
        <f t="shared" si="8"/>
        <v>3000</v>
      </c>
      <c r="CK12" s="209"/>
      <c r="CL12" s="210">
        <f t="shared" si="8"/>
        <v>3000</v>
      </c>
      <c r="CM12" s="209"/>
      <c r="CN12" s="210">
        <f t="shared" si="5"/>
        <v>3000</v>
      </c>
      <c r="CO12" s="209"/>
      <c r="CP12" s="210">
        <f t="shared" si="5"/>
        <v>3000</v>
      </c>
      <c r="CQ12" s="209"/>
      <c r="CR12" s="210">
        <f t="shared" si="5"/>
        <v>3000</v>
      </c>
      <c r="CS12" s="209"/>
      <c r="CT12" s="210">
        <f t="shared" si="5"/>
        <v>3000</v>
      </c>
      <c r="CU12" s="209"/>
      <c r="CV12" s="210">
        <f t="shared" si="5"/>
        <v>3000</v>
      </c>
      <c r="CW12" s="209"/>
      <c r="CX12" s="210">
        <f t="shared" si="5"/>
        <v>3000</v>
      </c>
      <c r="CY12" s="209"/>
      <c r="CZ12" s="210">
        <f t="shared" si="5"/>
        <v>3000</v>
      </c>
      <c r="DA12" s="209"/>
      <c r="DB12" s="210">
        <f t="shared" si="5"/>
        <v>3000</v>
      </c>
      <c r="DC12" s="209"/>
      <c r="DD12" s="210">
        <f t="shared" si="5"/>
        <v>3000</v>
      </c>
      <c r="DE12" s="209"/>
      <c r="DF12" s="210">
        <f t="shared" si="5"/>
        <v>3000</v>
      </c>
      <c r="DG12" s="209"/>
      <c r="DH12" s="210">
        <f t="shared" si="5"/>
        <v>3000</v>
      </c>
      <c r="DI12" s="209"/>
      <c r="DJ12" s="210">
        <f t="shared" si="5"/>
        <v>3000</v>
      </c>
      <c r="DK12" s="209"/>
      <c r="DL12" s="210">
        <f t="shared" si="5"/>
        <v>3000</v>
      </c>
      <c r="DM12" s="209"/>
      <c r="DN12" s="210">
        <f t="shared" si="5"/>
        <v>3000</v>
      </c>
      <c r="DO12" s="209"/>
      <c r="DP12" s="210">
        <f t="shared" si="5"/>
        <v>3000</v>
      </c>
      <c r="DQ12" s="209"/>
      <c r="DR12" s="210">
        <f t="shared" si="5"/>
        <v>3000</v>
      </c>
    </row>
    <row r="13" spans="1:122" x14ac:dyDescent="0.3">
      <c r="A13" s="440"/>
      <c r="B13" s="165" t="s">
        <v>168</v>
      </c>
      <c r="C13" s="209"/>
      <c r="D13" s="209">
        <v>103.8</v>
      </c>
      <c r="E13" s="209"/>
      <c r="F13" s="209"/>
      <c r="G13" s="209"/>
      <c r="H13" s="209"/>
      <c r="I13" s="209"/>
      <c r="J13" s="209">
        <v>107</v>
      </c>
      <c r="K13" s="209">
        <v>40</v>
      </c>
      <c r="L13" s="209">
        <f t="shared" si="6"/>
        <v>83.600000000000009</v>
      </c>
      <c r="M13" s="209">
        <f t="shared" si="6"/>
        <v>83.600000000000009</v>
      </c>
      <c r="N13" s="364">
        <f t="shared" si="6"/>
        <v>83.600000000000009</v>
      </c>
      <c r="O13" s="369">
        <f>N13*(1+INPUT!$J$21)</f>
        <v>84.393263089331157</v>
      </c>
      <c r="P13" s="209">
        <f>O13*(1+INPUT!$J$21)</f>
        <v>85.194053287859617</v>
      </c>
      <c r="Q13" s="209">
        <f>P13*(1+INPUT!$J$21)</f>
        <v>86.002442018765947</v>
      </c>
      <c r="R13" s="209">
        <f>Q13*(1+INPUT!$J$21)</f>
        <v>86.818501382950501</v>
      </c>
      <c r="S13" s="209">
        <f>R13*(1+INPUT!$J$21)</f>
        <v>87.642304165464125</v>
      </c>
      <c r="T13" s="209">
        <f>S13*(1+INPUT!$J$21)</f>
        <v>88.473923841999962</v>
      </c>
      <c r="U13" s="209">
        <f>T13*(1+INPUT!$J$21)</f>
        <v>89.313434585446771</v>
      </c>
      <c r="V13" s="209">
        <f>U13*(1+INPUT!$J$21)</f>
        <v>90.160911272504507</v>
      </c>
      <c r="W13" s="209">
        <f>V13*(1+INPUT!$J$21)</f>
        <v>91.016429490362611</v>
      </c>
      <c r="X13" s="209">
        <f>W13*(1+INPUT!$J$21)</f>
        <v>91.880065543441745</v>
      </c>
      <c r="Y13" s="209">
        <f>X13*(1+INPUT!$J$21)</f>
        <v>92.751896460199376</v>
      </c>
      <c r="Z13" s="368">
        <f>Y13*(1+INPUT!$J$21)</f>
        <v>93.63200000000009</v>
      </c>
      <c r="AA13" s="209">
        <f>Z13*(1+INPUT!$J$21)</f>
        <v>94.520454660050973</v>
      </c>
      <c r="AB13" s="209">
        <f>AA13*(1+INPUT!$J$21)</f>
        <v>95.41733968240284</v>
      </c>
      <c r="AC13" s="209">
        <f>AB13*(1+INPUT!$J$21)</f>
        <v>96.322735061017937</v>
      </c>
      <c r="AD13" s="209">
        <f>AC13*(1+INPUT!$J$21)</f>
        <v>97.23672154890464</v>
      </c>
      <c r="AE13" s="209">
        <f>AD13*(1+INPUT!$J$21)</f>
        <v>98.159380665319901</v>
      </c>
      <c r="AF13" s="209">
        <f>AE13*(1+INPUT!$J$21)</f>
        <v>99.090794703040032</v>
      </c>
      <c r="AG13" s="209">
        <f>AF13*(1+INPUT!$J$21)</f>
        <v>100.03104673570046</v>
      </c>
      <c r="AH13" s="209">
        <f>AG13*(1+INPUT!$J$21)</f>
        <v>100.98022062520512</v>
      </c>
      <c r="AI13" s="209">
        <f>AH13*(1+INPUT!$J$21)</f>
        <v>101.9384010292062</v>
      </c>
      <c r="AJ13" s="209">
        <f>AI13*(1+INPUT!$J$21)</f>
        <v>102.90567340865483</v>
      </c>
      <c r="AK13" s="209">
        <f>AJ13*(1+INPUT!$J$21)</f>
        <v>103.88212403542339</v>
      </c>
      <c r="AL13" s="209">
        <f>AK13*(1+INPUT!$J$21)</f>
        <v>104.8678400000002</v>
      </c>
      <c r="AM13" s="209">
        <f>AL13*(1+INPUT!$J$21)</f>
        <v>105.86290921925719</v>
      </c>
      <c r="AN13" s="209">
        <f>AM13*(1+INPUT!$J$21)</f>
        <v>106.86742044429128</v>
      </c>
      <c r="AO13" s="209">
        <f>AN13*(1+INPUT!$J$21)</f>
        <v>107.88146326834018</v>
      </c>
      <c r="AP13" s="209">
        <f>AO13*(1+INPUT!$J$21)</f>
        <v>108.90512813477329</v>
      </c>
      <c r="AQ13" s="209">
        <f>AP13*(1+INPUT!$J$21)</f>
        <v>109.93850634515839</v>
      </c>
      <c r="AR13" s="209">
        <f>AQ13*(1+INPUT!$J$21)</f>
        <v>110.98169006740494</v>
      </c>
      <c r="AS13" s="209">
        <f>AR13*(1+INPUT!$J$21)</f>
        <v>112.03477234398461</v>
      </c>
      <c r="AT13" s="209">
        <f>AS13*(1+INPUT!$J$21)</f>
        <v>113.09784710022983</v>
      </c>
      <c r="AU13" s="209">
        <f>AT13*(1+INPUT!$J$21)</f>
        <v>114.17100915271104</v>
      </c>
      <c r="AV13" s="209">
        <f>AU13*(1+INPUT!$J$21)</f>
        <v>115.2543542176935</v>
      </c>
      <c r="AW13" s="209">
        <f>AV13*(1+INPUT!$J$21)</f>
        <v>116.34797891967429</v>
      </c>
      <c r="AX13" s="209">
        <f>AW13*(1+INPUT!$J$21)</f>
        <v>117.45198080000031</v>
      </c>
      <c r="AY13" s="209">
        <f>AX13*(1+INPUT!$J$21)</f>
        <v>118.56645832556814</v>
      </c>
      <c r="AZ13" s="209">
        <f>AY13*(1+INPUT!$J$21)</f>
        <v>119.69151089760632</v>
      </c>
      <c r="BA13" s="209">
        <f>AZ13*(1+INPUT!$J$21)</f>
        <v>120.8272388605411</v>
      </c>
      <c r="BB13" s="209">
        <f>BA13*(1+INPUT!$J$21)</f>
        <v>121.97374351094618</v>
      </c>
      <c r="BC13" s="209">
        <f>BB13*(1+INPUT!$J$21)</f>
        <v>123.13112710657749</v>
      </c>
      <c r="BD13" s="209">
        <f>BC13*(1+INPUT!$J$21)</f>
        <v>124.29949287549364</v>
      </c>
      <c r="BE13" s="209">
        <f>BD13*(1+INPUT!$J$21)</f>
        <v>125.47894502526287</v>
      </c>
      <c r="BF13" s="209">
        <f>BE13*(1+INPUT!$J$21)</f>
        <v>126.66958875225752</v>
      </c>
      <c r="BG13" s="209">
        <f>BF13*(1+INPUT!$J$21)</f>
        <v>127.87153025103649</v>
      </c>
      <c r="BH13" s="209">
        <f>BG13*(1+INPUT!$J$21)</f>
        <v>129.08487672381685</v>
      </c>
      <c r="BI13" s="209">
        <f>BH13*(1+INPUT!$J$21)</f>
        <v>130.30973639003531</v>
      </c>
      <c r="BJ13" s="209">
        <f>BI13*(1+INPUT!$J$21)</f>
        <v>131.54621849600045</v>
      </c>
      <c r="BK13" s="209">
        <f>BJ13*(1+INPUT!$J$21)</f>
        <v>132.79443332463643</v>
      </c>
      <c r="BL13" s="209">
        <f>BK13*(1+INPUT!$J$21)</f>
        <v>134.05449220531921</v>
      </c>
      <c r="BM13" s="209">
        <f>BL13*(1+INPUT!$J$21)</f>
        <v>135.32650752380616</v>
      </c>
      <c r="BN13" s="209">
        <f>BM13*(1+INPUT!$J$21)</f>
        <v>136.61059273225985</v>
      </c>
      <c r="BO13" s="209">
        <f>BN13*(1+INPUT!$J$21)</f>
        <v>137.90686235936693</v>
      </c>
      <c r="BP13" s="209">
        <f>BO13*(1+INPUT!$J$21)</f>
        <v>139.21543202055301</v>
      </c>
      <c r="BQ13" s="209">
        <f>BP13*(1+INPUT!$J$21)</f>
        <v>140.53641842829455</v>
      </c>
      <c r="BR13" s="209">
        <f>BQ13*(1+INPUT!$J$21)</f>
        <v>141.86993940252856</v>
      </c>
      <c r="BS13" s="209">
        <f>BR13*(1+INPUT!$J$21)</f>
        <v>143.21611388116099</v>
      </c>
      <c r="BT13" s="209">
        <f>BS13*(1+INPUT!$J$21)</f>
        <v>144.57506193067499</v>
      </c>
      <c r="BU13" s="209">
        <f>BT13*(1+INPUT!$J$21)</f>
        <v>145.9469047568397</v>
      </c>
      <c r="BV13" s="209">
        <f>BU13*(1+INPUT!$J$21)</f>
        <v>147.33176471552068</v>
      </c>
      <c r="BW13" s="209">
        <f>BV13*(1+INPUT!$J$21)</f>
        <v>148.72976532359297</v>
      </c>
      <c r="BX13" s="209">
        <f>BW13*(1+INPUT!$J$21)</f>
        <v>150.14103126995767</v>
      </c>
      <c r="BY13" s="209">
        <f>BX13*(1+INPUT!$J$21)</f>
        <v>151.56568842666306</v>
      </c>
      <c r="BZ13" s="209">
        <f>BY13*(1+INPUT!$J$21)</f>
        <v>153.00386386013119</v>
      </c>
      <c r="CA13" s="209">
        <f>BZ13*(1+INPUT!$J$21)</f>
        <v>154.45568584249111</v>
      </c>
      <c r="CB13" s="209">
        <f>CA13*(1+INPUT!$J$21)</f>
        <v>155.92128386301951</v>
      </c>
      <c r="CC13" s="209">
        <f>CB13*(1+INPUT!$J$21)</f>
        <v>157.40078863969003</v>
      </c>
      <c r="CD13" s="209">
        <f>CC13*(1+INPUT!$J$21)</f>
        <v>158.89433213083211</v>
      </c>
      <c r="CE13" s="209">
        <f>CD13*(1+INPUT!$J$21)</f>
        <v>160.40204754690043</v>
      </c>
      <c r="CF13" s="209">
        <f>CE13*(1+INPUT!$J$21)</f>
        <v>161.92406936235611</v>
      </c>
      <c r="CG13" s="209">
        <f>CF13*(1+INPUT!$J$21)</f>
        <v>163.46053332766056</v>
      </c>
      <c r="CH13" s="209">
        <f>CG13*(1+INPUT!$J$21)</f>
        <v>165.01157648138323</v>
      </c>
      <c r="CI13" s="209">
        <f>CH13*(1+INPUT!$J$21)</f>
        <v>166.57733716242419</v>
      </c>
      <c r="CJ13" s="209">
        <f>CI13*(1+INPUT!$J$21)</f>
        <v>168.15795502235267</v>
      </c>
      <c r="CK13" s="209">
        <f>CJ13*(1+INPUT!$J$21)</f>
        <v>169.75357103786271</v>
      </c>
      <c r="CL13" s="209">
        <f>CK13*(1+INPUT!$J$21)</f>
        <v>171.36432752334701</v>
      </c>
      <c r="CM13" s="209">
        <f>CL13*(1+INPUT!$J$21)</f>
        <v>172.99036814359013</v>
      </c>
      <c r="CN13" s="209">
        <f>CM13*(1+INPUT!$J$21)</f>
        <v>174.63183792658194</v>
      </c>
      <c r="CO13" s="209">
        <f>CN13*(1+INPUT!$J$21)</f>
        <v>176.28888327645294</v>
      </c>
      <c r="CP13" s="209">
        <f>CO13*(1+INPUT!$J$21)</f>
        <v>177.96165198653208</v>
      </c>
      <c r="CQ13" s="209">
        <f>CP13*(1+INPUT!$J$21)</f>
        <v>179.6502932525286</v>
      </c>
      <c r="CR13" s="209">
        <f>CQ13*(1+INPUT!$J$21)</f>
        <v>181.35495768583897</v>
      </c>
      <c r="CS13" s="209">
        <f>CR13*(1+INPUT!$J$21)</f>
        <v>183.07579732697997</v>
      </c>
      <c r="CT13" s="209">
        <f>CS13*(1+INPUT!$J$21)</f>
        <v>184.81296565914937</v>
      </c>
      <c r="CU13" s="209">
        <f>CT13*(1+INPUT!$J$21)</f>
        <v>186.56661762191524</v>
      </c>
      <c r="CV13" s="209">
        <f>CU13*(1+INPUT!$J$21)</f>
        <v>188.33690962503513</v>
      </c>
      <c r="CW13" s="209">
        <f>CV13*(1+INPUT!$J$21)</f>
        <v>190.12399956240637</v>
      </c>
      <c r="CX13" s="209">
        <f>CW13*(1+INPUT!$J$21)</f>
        <v>191.9280468261488</v>
      </c>
      <c r="CY13" s="209">
        <f>CX13*(1+INPUT!$J$21)</f>
        <v>193.74921232082107</v>
      </c>
      <c r="CZ13" s="209">
        <f>CY13*(1+INPUT!$J$21)</f>
        <v>195.5876584777719</v>
      </c>
      <c r="DA13" s="209">
        <f>CZ13*(1+INPUT!$J$21)</f>
        <v>197.44354926962743</v>
      </c>
      <c r="DB13" s="209">
        <f>DA13*(1+INPUT!$J$21)</f>
        <v>199.31705022491607</v>
      </c>
      <c r="DC13" s="209">
        <f>DB13*(1+INPUT!$J$21)</f>
        <v>201.2083284428322</v>
      </c>
      <c r="DD13" s="209">
        <f>DC13*(1+INPUT!$J$21)</f>
        <v>203.11755260813982</v>
      </c>
      <c r="DE13" s="209">
        <f>DD13*(1+INPUT!$J$21)</f>
        <v>205.04489300621773</v>
      </c>
      <c r="DF13" s="209">
        <f>DE13*(1+INPUT!$J$21)</f>
        <v>206.99052153824746</v>
      </c>
      <c r="DG13" s="209">
        <f>DF13*(1+INPUT!$J$21)</f>
        <v>208.95461173654525</v>
      </c>
      <c r="DH13" s="209">
        <f>DG13*(1+INPUT!$J$21)</f>
        <v>210.93733878003951</v>
      </c>
      <c r="DI13" s="209">
        <f>DH13*(1+INPUT!$J$21)</f>
        <v>212.93887950989529</v>
      </c>
      <c r="DJ13" s="209">
        <f>DI13*(1+INPUT!$J$21)</f>
        <v>214.9594124452868</v>
      </c>
      <c r="DK13" s="209">
        <f>DJ13*(1+INPUT!$J$21)</f>
        <v>216.99911779931975</v>
      </c>
      <c r="DL13" s="209">
        <f>DK13*(1+INPUT!$J$21)</f>
        <v>219.0581774951047</v>
      </c>
      <c r="DM13" s="209">
        <f>DL13*(1+INPUT!$J$21)</f>
        <v>221.1367751819829</v>
      </c>
      <c r="DN13" s="209">
        <f>DM13*(1+INPUT!$J$21)</f>
        <v>223.23509625190619</v>
      </c>
      <c r="DO13" s="209">
        <f>DN13*(1+INPUT!$J$21)</f>
        <v>225.35332785597222</v>
      </c>
      <c r="DP13" s="209">
        <f>DO13*(1+INPUT!$J$21)</f>
        <v>227.49165892111674</v>
      </c>
      <c r="DQ13" s="209">
        <f>DP13*(1+INPUT!$J$21)</f>
        <v>229.650280166964</v>
      </c>
      <c r="DR13" s="209">
        <f>DQ13*(1+INPUT!$J$21)</f>
        <v>231.8293841228373</v>
      </c>
    </row>
    <row r="14" spans="1:122" x14ac:dyDescent="0.3">
      <c r="A14" s="440"/>
      <c r="B14" s="165" t="s">
        <v>169</v>
      </c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09"/>
      <c r="N14" s="364"/>
      <c r="O14" s="369"/>
      <c r="P14" s="209"/>
      <c r="Q14" s="209"/>
      <c r="R14" s="209"/>
      <c r="S14" s="209"/>
      <c r="T14" s="209"/>
      <c r="U14" s="209"/>
      <c r="V14" s="209"/>
      <c r="W14" s="209"/>
      <c r="X14" s="209"/>
      <c r="Y14" s="209"/>
      <c r="Z14" s="368"/>
      <c r="AA14" s="209"/>
      <c r="AB14" s="209"/>
      <c r="AC14" s="209"/>
      <c r="AD14" s="209"/>
      <c r="AE14" s="209"/>
      <c r="AF14" s="209"/>
      <c r="AG14" s="209"/>
      <c r="AH14" s="209"/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209"/>
      <c r="BF14" s="209"/>
      <c r="BG14" s="209"/>
      <c r="BH14" s="209"/>
      <c r="BI14" s="209"/>
      <c r="BJ14" s="209"/>
      <c r="BK14" s="209"/>
      <c r="BL14" s="209"/>
      <c r="BM14" s="209"/>
      <c r="BN14" s="209"/>
      <c r="BO14" s="209"/>
      <c r="BP14" s="209"/>
      <c r="BQ14" s="209"/>
      <c r="BR14" s="209"/>
      <c r="BS14" s="209"/>
      <c r="BT14" s="209"/>
      <c r="BU14" s="209"/>
      <c r="BV14" s="209"/>
      <c r="BW14" s="209"/>
      <c r="BX14" s="209"/>
      <c r="BY14" s="209"/>
      <c r="BZ14" s="209"/>
      <c r="CA14" s="209"/>
      <c r="CB14" s="209"/>
      <c r="CC14" s="209"/>
      <c r="CD14" s="209"/>
      <c r="CE14" s="209"/>
      <c r="CF14" s="209"/>
      <c r="CG14" s="209"/>
      <c r="CH14" s="209"/>
      <c r="CI14" s="209"/>
      <c r="CJ14" s="209"/>
      <c r="CK14" s="209"/>
      <c r="CL14" s="209"/>
      <c r="CM14" s="209"/>
      <c r="CN14" s="209"/>
      <c r="CO14" s="209"/>
      <c r="CP14" s="209"/>
      <c r="CQ14" s="209"/>
      <c r="CR14" s="209"/>
      <c r="CS14" s="209"/>
      <c r="CT14" s="209"/>
      <c r="CU14" s="209"/>
      <c r="CV14" s="209"/>
      <c r="CW14" s="209"/>
      <c r="CX14" s="209"/>
      <c r="CY14" s="209"/>
      <c r="CZ14" s="209"/>
      <c r="DA14" s="209"/>
      <c r="DB14" s="209"/>
      <c r="DC14" s="209"/>
      <c r="DD14" s="209"/>
      <c r="DE14" s="209"/>
      <c r="DF14" s="209"/>
      <c r="DG14" s="209"/>
      <c r="DH14" s="209"/>
      <c r="DI14" s="209"/>
      <c r="DJ14" s="209"/>
      <c r="DK14" s="209"/>
      <c r="DL14" s="209"/>
      <c r="DM14" s="209"/>
      <c r="DN14" s="209"/>
      <c r="DO14" s="209"/>
      <c r="DP14" s="209"/>
      <c r="DQ14" s="209"/>
      <c r="DR14" s="209"/>
    </row>
    <row r="15" spans="1:122" ht="15" thickBot="1" x14ac:dyDescent="0.35">
      <c r="A15" s="441"/>
      <c r="B15" s="220" t="s">
        <v>190</v>
      </c>
      <c r="C15" s="209"/>
      <c r="D15" s="210"/>
      <c r="E15" s="210"/>
      <c r="F15" s="210"/>
      <c r="G15" s="210"/>
      <c r="H15" s="210"/>
      <c r="I15" s="210"/>
      <c r="J15" s="210"/>
      <c r="K15" s="210"/>
      <c r="L15" s="210"/>
      <c r="M15" s="210"/>
      <c r="N15" s="364"/>
      <c r="O15" s="371"/>
      <c r="P15" s="372"/>
      <c r="Q15" s="372"/>
      <c r="R15" s="372"/>
      <c r="S15" s="372"/>
      <c r="T15" s="372"/>
      <c r="U15" s="372"/>
      <c r="V15" s="372"/>
      <c r="W15" s="372"/>
      <c r="X15" s="372"/>
      <c r="Y15" s="372"/>
      <c r="Z15" s="381"/>
      <c r="AA15" s="376">
        <f>INPUT!P8</f>
        <v>1532.6731182663316</v>
      </c>
      <c r="AB15" s="209">
        <f>AA15*(1+INPUT!$J$18)</f>
        <v>1551.5731843348649</v>
      </c>
      <c r="AC15" s="209">
        <f>AB15*(1+INPUT!$J$18)</f>
        <v>1570.7063154275954</v>
      </c>
      <c r="AD15" s="209">
        <f>AC15*(1+INPUT!$J$18)</f>
        <v>1590.0753855718044</v>
      </c>
      <c r="AE15" s="209">
        <f>AD15*(1+INPUT!$J$18)</f>
        <v>1609.6833042356677</v>
      </c>
      <c r="AF15" s="209">
        <f>AE15*(1+INPUT!$J$18)</f>
        <v>1629.5330167652919</v>
      </c>
      <c r="AG15" s="209">
        <f>AF15*(1+INPUT!$J$18)</f>
        <v>1649.6275048271416</v>
      </c>
      <c r="AH15" s="209">
        <f>AG15*(1+INPUT!$J$18)</f>
        <v>1669.9697868559213</v>
      </c>
      <c r="AI15" s="209">
        <f>AH15*(1+INPUT!$J$18)</f>
        <v>1690.5629185079811</v>
      </c>
      <c r="AJ15" s="209">
        <f>AI15*(1+INPUT!$J$18)</f>
        <v>1711.4099931203129</v>
      </c>
      <c r="AK15" s="209">
        <f>AJ15*(1+INPUT!$J$18)</f>
        <v>1732.5141421752071</v>
      </c>
      <c r="AL15" s="209">
        <f>AK15*(1+INPUT!$J$18)</f>
        <v>1753.878535770639</v>
      </c>
      <c r="AM15" s="209">
        <f>AL15*(1+INPUT!$J$18)</f>
        <v>1775.5063830964557</v>
      </c>
      <c r="AN15" s="209">
        <f>AM15*(1+INPUT!$J$18)</f>
        <v>1797.4009329164353</v>
      </c>
      <c r="AO15" s="209">
        <f>AN15*(1+INPUT!$J$18)</f>
        <v>1819.5654740562904</v>
      </c>
      <c r="AP15" s="209">
        <f>AO15*(1+INPUT!$J$18)</f>
        <v>1842.0033358976896</v>
      </c>
      <c r="AQ15" s="209">
        <f>AP15*(1+INPUT!$J$18)</f>
        <v>1864.7178888783701</v>
      </c>
      <c r="AR15" s="209">
        <f>AQ15*(1+INPUT!$J$18)</f>
        <v>1887.7125449984189</v>
      </c>
      <c r="AS15" s="209">
        <f>AR15*(1+INPUT!$J$18)</f>
        <v>1910.9907583327965</v>
      </c>
      <c r="AT15" s="209">
        <f>AS15*(1+INPUT!$J$18)</f>
        <v>1934.55602555018</v>
      </c>
      <c r="AU15" s="209">
        <f>AT15*(1+INPUT!$J$18)</f>
        <v>1958.4118864382056</v>
      </c>
      <c r="AV15" s="209">
        <f>AU15*(1+INPUT!$J$18)</f>
        <v>1982.5619244351865</v>
      </c>
      <c r="AW15" s="209">
        <f>AV15*(1+INPUT!$J$18)</f>
        <v>2007.00976716839</v>
      </c>
      <c r="AX15" s="209">
        <f>AW15*(1+INPUT!$J$18)</f>
        <v>2031.7590869989494</v>
      </c>
      <c r="AY15" s="209">
        <f>AX15*(1+INPUT!$J$18)</f>
        <v>2056.8136015734985</v>
      </c>
      <c r="AZ15" s="209">
        <f>AY15*(1+INPUT!$J$18)</f>
        <v>2082.1770743826055</v>
      </c>
      <c r="BA15" s="209">
        <f>AZ15*(1+INPUT!$J$18)</f>
        <v>2107.8533153260955</v>
      </c>
      <c r="BB15" s="209">
        <f>BA15*(1+INPUT!$J$18)</f>
        <v>2133.8461812853443</v>
      </c>
      <c r="BC15" s="209">
        <f>BB15*(1+INPUT!$J$18)</f>
        <v>2160.1595767026265</v>
      </c>
      <c r="BD15" s="209">
        <f>BC15*(1+INPUT!$J$18)</f>
        <v>2186.7974541676112</v>
      </c>
      <c r="BE15" s="209">
        <f>BD15*(1+INPUT!$J$18)</f>
        <v>2213.7638150110893</v>
      </c>
      <c r="BF15" s="209">
        <f>BE15*(1+INPUT!$J$18)</f>
        <v>2241.0627099060198</v>
      </c>
      <c r="BG15" s="209">
        <f>BF15*(1+INPUT!$J$18)</f>
        <v>2268.6982394759916</v>
      </c>
      <c r="BH15" s="209">
        <f>BG15*(1+INPUT!$J$18)</f>
        <v>2296.6745549111861</v>
      </c>
      <c r="BI15" s="209">
        <f>BH15*(1+INPUT!$J$18)</f>
        <v>2324.9958585919348</v>
      </c>
      <c r="BJ15" s="209">
        <f>BI15*(1+INPUT!$J$18)</f>
        <v>2353.6664047199697</v>
      </c>
      <c r="BK15" s="209">
        <f>BJ15*(1+INPUT!$J$18)</f>
        <v>2382.6904999574544</v>
      </c>
      <c r="BL15" s="209">
        <f>BK15*(1+INPUT!$J$18)</f>
        <v>2412.0725040738976</v>
      </c>
      <c r="BM15" s="209">
        <f>BL15*(1+INPUT!$J$18)</f>
        <v>2441.8168306010416</v>
      </c>
      <c r="BN15" s="209">
        <f>BM15*(1+INPUT!$J$18)</f>
        <v>2471.9279474958294</v>
      </c>
      <c r="BO15" s="209">
        <f>BN15*(1+INPUT!$J$18)</f>
        <v>2502.4103778115459</v>
      </c>
      <c r="BP15" s="209">
        <f>BO15*(1+INPUT!$J$18)</f>
        <v>2533.2687003772344</v>
      </c>
      <c r="BQ15" s="209">
        <f>BP15*(1+INPUT!$J$18)</f>
        <v>2564.5075504854917</v>
      </c>
      <c r="BR15" s="209">
        <f>BQ15*(1+INPUT!$J$18)</f>
        <v>2596.1316205887465</v>
      </c>
      <c r="BS15" s="209">
        <f>BR15*(1+INPUT!$J$18)</f>
        <v>2628.1456610041209</v>
      </c>
      <c r="BT15" s="209">
        <f>BS15*(1+INPUT!$J$18)</f>
        <v>2660.5544806269859</v>
      </c>
      <c r="BU15" s="209">
        <f>BT15*(1+INPUT!$J$18)</f>
        <v>2693.3629476533156</v>
      </c>
      <c r="BV15" s="209">
        <f>BU15*(1+INPUT!$J$18)</f>
        <v>2726.5759903109488</v>
      </c>
      <c r="BW15" s="209">
        <f>BV15*(1+INPUT!$J$18)</f>
        <v>2760.1985975998691</v>
      </c>
      <c r="BX15" s="209">
        <f>BW15*(1+INPUT!$J$18)</f>
        <v>2794.235820041612</v>
      </c>
      <c r="BY15" s="209">
        <f>BX15*(1+INPUT!$J$18)</f>
        <v>2828.6927704379145</v>
      </c>
      <c r="BZ15" s="209">
        <f>BY15*(1+INPUT!$J$18)</f>
        <v>2863.5746246387198</v>
      </c>
      <c r="CA15" s="209">
        <f>BZ15*(1+INPUT!$J$18)</f>
        <v>2898.8866223196519</v>
      </c>
      <c r="CB15" s="209">
        <f>CA15*(1+INPUT!$J$18)</f>
        <v>2934.6340677690791</v>
      </c>
      <c r="CC15" s="209">
        <f>CB15*(1+INPUT!$J$18)</f>
        <v>2970.8223306848813</v>
      </c>
      <c r="CD15" s="209">
        <f>CC15*(1+INPUT!$J$18)</f>
        <v>3007.4568469810442</v>
      </c>
      <c r="CE15" s="209">
        <f>CD15*(1+INPUT!$J$18)</f>
        <v>3044.5431196041982</v>
      </c>
      <c r="CF15" s="209">
        <f>CE15*(1+INPUT!$J$18)</f>
        <v>3082.0867193602285</v>
      </c>
      <c r="CG15" s="209">
        <f>CF15*(1+INPUT!$J$18)</f>
        <v>3120.0932857510766</v>
      </c>
      <c r="CH15" s="209">
        <f>CG15*(1+INPUT!$J$18)</f>
        <v>3158.5685278218621</v>
      </c>
      <c r="CI15" s="209">
        <f>CH15*(1+INPUT!$J$18)</f>
        <v>3197.5182250184498</v>
      </c>
      <c r="CJ15" s="209">
        <f>CI15*(1+INPUT!$J$18)</f>
        <v>3236.9482280555926</v>
      </c>
      <c r="CK15" s="209">
        <f>CJ15*(1+INPUT!$J$18)</f>
        <v>3276.8644597957791</v>
      </c>
      <c r="CL15" s="209">
        <f>CK15*(1+INPUT!$J$18)</f>
        <v>3317.2729161389193</v>
      </c>
      <c r="CM15" s="209">
        <f>CL15*(1+INPUT!$J$18)</f>
        <v>3358.1796669230007</v>
      </c>
      <c r="CN15" s="209">
        <f>CM15*(1+INPUT!$J$18)</f>
        <v>3399.5908568358527</v>
      </c>
      <c r="CO15" s="209">
        <f>CN15*(1+INPUT!$J$18)</f>
        <v>3441.512706338151</v>
      </c>
      <c r="CP15" s="209">
        <f>CO15*(1+INPUT!$J$18)</f>
        <v>3483.9515125978073</v>
      </c>
      <c r="CQ15" s="209">
        <f>CP15*(1+INPUT!$J$18)</f>
        <v>3526.9136504358789</v>
      </c>
      <c r="CR15" s="209">
        <f>CQ15*(1+INPUT!$J$18)</f>
        <v>3570.4055732841448</v>
      </c>
      <c r="CS15" s="209">
        <f>CR15*(1+INPUT!$J$18)</f>
        <v>3614.4338141544881</v>
      </c>
      <c r="CT15" s="209">
        <f>CS15*(1+INPUT!$J$18)</f>
        <v>3659.0049866202339</v>
      </c>
      <c r="CU15" s="209">
        <f>CT15*(1+INPUT!$J$18)</f>
        <v>3704.1257858095878</v>
      </c>
      <c r="CV15" s="209">
        <f>CU15*(1+INPUT!$J$18)</f>
        <v>3749.8029894113242</v>
      </c>
      <c r="CW15" s="209">
        <f>CV15*(1+INPUT!$J$18)</f>
        <v>3796.0434586928782</v>
      </c>
      <c r="CX15" s="209">
        <f>CW15*(1+INPUT!$J$18)</f>
        <v>3842.8541395309903</v>
      </c>
      <c r="CY15" s="209">
        <f>CX15*(1+INPUT!$J$18)</f>
        <v>3890.2420634550608</v>
      </c>
      <c r="CZ15" s="209">
        <f>CY15*(1+INPUT!$J$18)</f>
        <v>3938.2143487033704</v>
      </c>
      <c r="DA15" s="209">
        <f>CZ15*(1+INPUT!$J$18)</f>
        <v>3986.7782012923253</v>
      </c>
      <c r="DB15" s="209">
        <f>DA15*(1+INPUT!$J$18)</f>
        <v>4035.9409160988885</v>
      </c>
      <c r="DC15" s="209">
        <f>DB15*(1+INPUT!$J$18)</f>
        <v>4085.709877956358</v>
      </c>
      <c r="DD15" s="209">
        <f>DC15*(1+INPUT!$J$18)</f>
        <v>4136.092562763658</v>
      </c>
      <c r="DE15" s="209">
        <f>DD15*(1+INPUT!$J$18)</f>
        <v>4187.0965386083099</v>
      </c>
      <c r="DF15" s="209">
        <f>DE15*(1+INPUT!$J$18)</f>
        <v>4238.7294669032481</v>
      </c>
      <c r="DG15" s="209">
        <f>DF15*(1+INPUT!$J$18)</f>
        <v>4290.9991035376588</v>
      </c>
      <c r="DH15" s="209">
        <f>DG15*(1+INPUT!$J$18)</f>
        <v>4343.9133000420088</v>
      </c>
      <c r="DI15" s="209">
        <f>DH15*(1+INPUT!$J$18)</f>
        <v>4397.480004767438</v>
      </c>
      <c r="DJ15" s="209">
        <f>DI15*(1+INPUT!$J$18)</f>
        <v>4451.7072640796987</v>
      </c>
      <c r="DK15" s="209">
        <f>DJ15*(1+INPUT!$J$18)</f>
        <v>4506.6032235678167</v>
      </c>
      <c r="DL15" s="209">
        <f>DK15*(1+INPUT!$J$18)</f>
        <v>4562.1761292676583</v>
      </c>
      <c r="DM15" s="209">
        <f>DL15*(1+INPUT!$J$18)</f>
        <v>4618.4343289005828</v>
      </c>
      <c r="DN15" s="209">
        <f>DM15*(1+INPUT!$J$18)</f>
        <v>4675.3862731273721</v>
      </c>
      <c r="DO15" s="209">
        <f>DN15*(1+INPUT!$J$18)</f>
        <v>4733.0405168176212</v>
      </c>
      <c r="DP15" s="209">
        <f>DO15*(1+INPUT!$J$18)</f>
        <v>4791.4057203347838</v>
      </c>
      <c r="DQ15" s="209">
        <f>DP15*(1+INPUT!$J$18)</f>
        <v>4850.4906508370623</v>
      </c>
      <c r="DR15" s="209">
        <f>DQ15*(1+INPUT!$J$18)</f>
        <v>4910.3041835943413</v>
      </c>
    </row>
    <row r="16" spans="1:122" ht="15" thickBot="1" x14ac:dyDescent="0.35">
      <c r="B16" s="12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104"/>
      <c r="BL16" s="104"/>
      <c r="BM16" s="104"/>
      <c r="BN16" s="104"/>
      <c r="BO16" s="104"/>
      <c r="BP16" s="104"/>
      <c r="BQ16" s="104"/>
    </row>
    <row r="17" spans="1:122" x14ac:dyDescent="0.3">
      <c r="A17" s="442" t="s">
        <v>214</v>
      </c>
      <c r="B17" s="16" t="s">
        <v>217</v>
      </c>
      <c r="C17" s="313">
        <f>C5*INPUT!$E$18+'Costi operativi'!C6*INPUT!$E$19</f>
        <v>9167.6200000000008</v>
      </c>
      <c r="D17" s="313">
        <f>D5*INPUT!$E$18+'Costi operativi'!D6*INPUT!$E$19</f>
        <v>15186.559999999998</v>
      </c>
      <c r="E17" s="313">
        <f>E5*INPUT!$E$18+'Costi operativi'!E6*INPUT!$E$19</f>
        <v>17586.240000000002</v>
      </c>
      <c r="F17" s="313">
        <f>F5*INPUT!$E$18+'Costi operativi'!F6*INPUT!$E$19</f>
        <v>23584.16</v>
      </c>
      <c r="G17" s="313">
        <f>G5*INPUT!$E$18+'Costi operativi'!G6*INPUT!$E$19</f>
        <v>23255.3</v>
      </c>
      <c r="H17" s="313">
        <f>H5*INPUT!$E$18+'Costi operativi'!H6*INPUT!$E$19</f>
        <v>23781.82</v>
      </c>
      <c r="I17" s="313">
        <f>I5*INPUT!$E$18+'Costi operativi'!I6*INPUT!$E$19</f>
        <v>23752.639999999999</v>
      </c>
      <c r="J17" s="313">
        <f>J5*INPUT!$E$18+'Costi operativi'!J6*INPUT!$E$19</f>
        <v>7448.9199999999992</v>
      </c>
      <c r="K17" s="313">
        <f>K5*INPUT!$E$18+'Costi operativi'!K6*INPUT!$E$19</f>
        <v>31405.679999999997</v>
      </c>
      <c r="L17" s="313">
        <f>L5*INPUT!$E$18+'Costi operativi'!L6*INPUT!$E$19</f>
        <v>33220.399999999994</v>
      </c>
      <c r="M17" s="313">
        <f>M5*INPUT!$E$18+'Costi operativi'!M6*INPUT!$E$19</f>
        <v>33220.399999999994</v>
      </c>
      <c r="N17" s="313">
        <f>N5*INPUT!$E$18+'Costi operativi'!N6*INPUT!$E$19</f>
        <v>33220.399999999994</v>
      </c>
      <c r="O17" s="313">
        <f>O5*INPUT!$E$18+'Costi operativi'!O6*INPUT!$E$19</f>
        <v>33630.055357910438</v>
      </c>
      <c r="P17" s="313">
        <f>P5*INPUT!$E$18+'Costi operativi'!P6*INPUT!$E$19</f>
        <v>34044.762356146246</v>
      </c>
      <c r="Q17" s="313">
        <f>Q5*INPUT!$E$18+'Costi operativi'!Q6*INPUT!$E$19</f>
        <v>34464.583288705246</v>
      </c>
      <c r="R17" s="313">
        <f>R5*INPUT!$E$18+'Costi operativi'!R6*INPUT!$E$19</f>
        <v>34889.581217759944</v>
      </c>
      <c r="S17" s="313">
        <f>S5*INPUT!$E$18+'Costi operativi'!S6*INPUT!$E$19</f>
        <v>35319.819983130234</v>
      </c>
      <c r="T17" s="313">
        <f>T5*INPUT!$E$18+'Costi operativi'!T6*INPUT!$E$19</f>
        <v>35755.36421187286</v>
      </c>
      <c r="U17" s="313">
        <f>U5*INPUT!$E$18+'Costi operativi'!U6*INPUT!$E$19</f>
        <v>36196.27932798925</v>
      </c>
      <c r="V17" s="313">
        <f>V5*INPUT!$E$18+'Costi operativi'!V6*INPUT!$E$19</f>
        <v>36642.631562252951</v>
      </c>
      <c r="W17" s="313">
        <f>W5*INPUT!$E$18+'Costi operativi'!W6*INPUT!$E$19</f>
        <v>37094.487962158288</v>
      </c>
      <c r="X17" s="313">
        <f>X5*INPUT!$E$18+'Costi operativi'!X6*INPUT!$E$19</f>
        <v>37551.916401991723</v>
      </c>
      <c r="Y17" s="313">
        <f>Y5*INPUT!$E$18+'Costi operativi'!Y6*INPUT!$E$19</f>
        <v>38014.985593027377</v>
      </c>
      <c r="Z17" s="313">
        <f>Z5*INPUT!$E$18+'Costi operativi'!Z6*INPUT!$E$19</f>
        <v>38483.765093848313</v>
      </c>
      <c r="AA17" s="313">
        <f>AA5*INPUT!$E$18+'Costi operativi'!AA6*INPUT!$E$19</f>
        <v>38958.325320795062</v>
      </c>
      <c r="AB17" s="313">
        <f>AB5*INPUT!$E$18+'Costi operativi'!AB6*INPUT!$E$19</f>
        <v>39438.737558543005</v>
      </c>
      <c r="AC17" s="313">
        <f>AC5*INPUT!$E$18+'Costi operativi'!AC6*INPUT!$E$19</f>
        <v>39925.073970810197</v>
      </c>
      <c r="AD17" s="313">
        <f>AD5*INPUT!$E$18+'Costi operativi'!AD6*INPUT!$E$19</f>
        <v>40417.407611197224</v>
      </c>
      <c r="AE17" s="313">
        <f>AE5*INPUT!$E$18+'Costi operativi'!AE6*INPUT!$E$19</f>
        <v>40915.81243416074</v>
      </c>
      <c r="AF17" s="313">
        <f>AF5*INPUT!$E$18+'Costi operativi'!AF6*INPUT!$E$19</f>
        <v>41420.36330612233</v>
      </c>
      <c r="AG17" s="313">
        <f>AG5*INPUT!$E$18+'Costi operativi'!AG6*INPUT!$E$19</f>
        <v>41931.136016714314</v>
      </c>
      <c r="AH17" s="313">
        <f>AH5*INPUT!$E$18+'Costi operativi'!AH6*INPUT!$E$19</f>
        <v>42448.207290164319</v>
      </c>
      <c r="AI17" s="313">
        <f>AI5*INPUT!$E$18+'Costi operativi'!AI6*INPUT!$E$19</f>
        <v>42971.654796820134</v>
      </c>
      <c r="AJ17" s="313">
        <f>AJ5*INPUT!$E$18+'Costi operativi'!AJ6*INPUT!$E$19</f>
        <v>43501.557164816761</v>
      </c>
      <c r="AK17" s="313">
        <f>AK5*INPUT!$E$18+'Costi operativi'!AK6*INPUT!$E$19</f>
        <v>44037.993991887321</v>
      </c>
      <c r="AL17" s="313">
        <f>AL5*INPUT!$E$18+'Costi operativi'!AL6*INPUT!$E$19</f>
        <v>44581.045857319536</v>
      </c>
      <c r="AM17" s="313">
        <f>AM5*INPUT!$E$18+'Costi operativi'!AM6*INPUT!$E$19</f>
        <v>45130.794334059785</v>
      </c>
      <c r="AN17" s="313">
        <f>AN5*INPUT!$E$18+'Costi operativi'!AN6*INPUT!$E$19</f>
        <v>45687.32200096632</v>
      </c>
      <c r="AO17" s="313">
        <f>AO5*INPUT!$E$18+'Costi operativi'!AO6*INPUT!$E$19</f>
        <v>46250.712455213579</v>
      </c>
      <c r="AP17" s="313">
        <f>AP5*INPUT!$E$18+'Costi operativi'!AP6*INPUT!$E$19</f>
        <v>46821.050324849508</v>
      </c>
      <c r="AQ17" s="313">
        <f>AQ5*INPUT!$E$18+'Costi operativi'!AQ6*INPUT!$E$19</f>
        <v>47398.421281507734</v>
      </c>
      <c r="AR17" s="313">
        <f>AR5*INPUT!$E$18+'Costi operativi'!AR6*INPUT!$E$19</f>
        <v>47982.912053276472</v>
      </c>
      <c r="AS17" s="313">
        <f>AS5*INPUT!$E$18+'Costi operativi'!AS6*INPUT!$E$19</f>
        <v>48574.610437726093</v>
      </c>
      <c r="AT17" s="313">
        <f>AT5*INPUT!$E$18+'Costi operativi'!AT6*INPUT!$E$19</f>
        <v>49173.605315097433</v>
      </c>
      <c r="AU17" s="313">
        <f>AU5*INPUT!$E$18+'Costi operativi'!AU6*INPUT!$E$19</f>
        <v>49779.986661652656</v>
      </c>
      <c r="AV17" s="313">
        <f>AV5*INPUT!$E$18+'Costi operativi'!AV6*INPUT!$E$19</f>
        <v>50393.845563190756</v>
      </c>
      <c r="AW17" s="313">
        <f>AW5*INPUT!$E$18+'Costi operativi'!AW6*INPUT!$E$19</f>
        <v>51015.274228729773</v>
      </c>
      <c r="AX17" s="313">
        <f>AX5*INPUT!$E$18+'Costi operativi'!AX6*INPUT!$E$19</f>
        <v>51644.366004357682</v>
      </c>
      <c r="AY17" s="313">
        <f>AY5*INPUT!$E$18+'Costi operativi'!AY6*INPUT!$E$19</f>
        <v>52281.215387254124</v>
      </c>
      <c r="AZ17" s="313">
        <f>AZ5*INPUT!$E$18+'Costi operativi'!AZ6*INPUT!$E$19</f>
        <v>52925.918039885</v>
      </c>
      <c r="BA17" s="313">
        <f>BA5*INPUT!$E$18+'Costi operativi'!BA6*INPUT!$E$19</f>
        <v>53578.57080437211</v>
      </c>
      <c r="BB17" s="313">
        <f>BB5*INPUT!$E$18+'Costi operativi'!BB6*INPUT!$E$19</f>
        <v>54239.271717040072</v>
      </c>
      <c r="BC17" s="313">
        <f>BC5*INPUT!$E$18+'Costi operativi'!BC6*INPUT!$E$19</f>
        <v>54908.120023142532</v>
      </c>
      <c r="BD17" s="313">
        <f>BD5*INPUT!$E$18+'Costi operativi'!BD6*INPUT!$E$19</f>
        <v>55585.216191769934</v>
      </c>
      <c r="BE17" s="313">
        <f>BE5*INPUT!$E$18+'Costi operativi'!BE6*INPUT!$E$19</f>
        <v>56270.661930941307</v>
      </c>
      <c r="BF17" s="313">
        <f>BF5*INPUT!$E$18+'Costi operativi'!BF6*INPUT!$E$19</f>
        <v>56964.560202881963</v>
      </c>
      <c r="BG17" s="313">
        <f>BG5*INPUT!$E$18+'Costi operativi'!BG6*INPUT!$E$19</f>
        <v>57667.015239489665</v>
      </c>
      <c r="BH17" s="313">
        <f>BH5*INPUT!$E$18+'Costi operativi'!BH6*INPUT!$E$19</f>
        <v>58378.132557991557</v>
      </c>
      <c r="BI17" s="313">
        <f>BI5*INPUT!$E$18+'Costi operativi'!BI6*INPUT!$E$19</f>
        <v>59098.018976794083</v>
      </c>
      <c r="BJ17" s="313">
        <f>BJ5*INPUT!$E$18+'Costi operativi'!BJ6*INPUT!$E$19</f>
        <v>59826.782631528418</v>
      </c>
      <c r="BK17" s="313">
        <f>BK5*INPUT!$E$18+'Costi operativi'!BK6*INPUT!$E$19</f>
        <v>60564.532991293774</v>
      </c>
      <c r="BL17" s="313">
        <f>BL5*INPUT!$E$18+'Costi operativi'!BL6*INPUT!$E$19</f>
        <v>61311.380875100927</v>
      </c>
      <c r="BM17" s="313">
        <f>BM5*INPUT!$E$18+'Costi operativi'!BM6*INPUT!$E$19</f>
        <v>62067.438468518623</v>
      </c>
      <c r="BN17" s="313">
        <f>BN5*INPUT!$E$18+'Costi operativi'!BN6*INPUT!$E$19</f>
        <v>62832.819340525137</v>
      </c>
      <c r="BO17" s="313">
        <f>BO5*INPUT!$E$18+'Costi operativi'!BO6*INPUT!$E$19</f>
        <v>63607.638460567789</v>
      </c>
      <c r="BP17" s="313">
        <f>BP5*INPUT!$E$18+'Costi operativi'!BP6*INPUT!$E$19</f>
        <v>64392.012215832685</v>
      </c>
      <c r="BQ17" s="313">
        <f>BQ5*INPUT!$E$18+'Costi operativi'!BQ6*INPUT!$E$19</f>
        <v>65186.058428727491</v>
      </c>
      <c r="BR17" s="313">
        <f>BR5*INPUT!$E$18+'Costi operativi'!BR6*INPUT!$E$19</f>
        <v>65989.896374579781</v>
      </c>
      <c r="BS17" s="313">
        <f>BS5*INPUT!$E$18+'Costi operativi'!BS6*INPUT!$E$19</f>
        <v>66803.646799553637</v>
      </c>
      <c r="BT17" s="313">
        <f>BT5*INPUT!$E$18+'Costi operativi'!BT6*INPUT!$E$19</f>
        <v>67627.431938787166</v>
      </c>
      <c r="BU17" s="313">
        <f>BU5*INPUT!$E$18+'Costi operativi'!BU6*INPUT!$E$19</f>
        <v>68461.375534753737</v>
      </c>
      <c r="BV17" s="313">
        <f>BV5*INPUT!$E$18+'Costi operativi'!BV6*INPUT!$E$19</f>
        <v>69305.602855849531</v>
      </c>
      <c r="BW17" s="313">
        <f>BW5*INPUT!$E$18+'Costi operativi'!BW6*INPUT!$E$19</f>
        <v>69305.602855849531</v>
      </c>
      <c r="BX17" s="313">
        <f>BX5*INPUT!$E$18+'Costi operativi'!BX6*INPUT!$E$19</f>
        <v>69305.602855849531</v>
      </c>
      <c r="BY17" s="313">
        <f>BY5*INPUT!$E$18+'Costi operativi'!BY6*INPUT!$E$19</f>
        <v>69305.602855849531</v>
      </c>
      <c r="BZ17" s="313">
        <f>BZ5*INPUT!$E$18+'Costi operativi'!BZ6*INPUT!$E$19</f>
        <v>69305.602855849531</v>
      </c>
      <c r="CA17" s="313">
        <f>CA5*INPUT!$E$18+'Costi operativi'!CA6*INPUT!$E$19</f>
        <v>69305.602855849531</v>
      </c>
      <c r="CB17" s="313">
        <f>CB5*INPUT!$E$18+'Costi operativi'!CB6*INPUT!$E$19</f>
        <v>69305.602855849531</v>
      </c>
      <c r="CC17" s="313">
        <f>CC5*INPUT!$E$18+'Costi operativi'!CC6*INPUT!$E$19</f>
        <v>69305.602855849531</v>
      </c>
      <c r="CD17" s="313">
        <f>CD5*INPUT!$E$18+'Costi operativi'!CD6*INPUT!$E$19</f>
        <v>69305.602855849531</v>
      </c>
      <c r="CE17" s="313">
        <f>CE5*INPUT!$E$18+'Costi operativi'!CE6*INPUT!$E$19</f>
        <v>69305.602855849531</v>
      </c>
      <c r="CF17" s="313">
        <f>CF5*INPUT!$E$18+'Costi operativi'!CF6*INPUT!$E$19</f>
        <v>69305.602855849531</v>
      </c>
      <c r="CG17" s="313">
        <f>CG5*INPUT!$E$18+'Costi operativi'!CG6*INPUT!$E$19</f>
        <v>69305.602855849531</v>
      </c>
      <c r="CH17" s="313">
        <f>CH5*INPUT!$E$18+'Costi operativi'!CH6*INPUT!$E$19</f>
        <v>69305.602855849531</v>
      </c>
      <c r="CI17" s="313">
        <f>CI5*INPUT!$E$18+'Costi operativi'!CI6*INPUT!$E$19</f>
        <v>69305.602855849531</v>
      </c>
      <c r="CJ17" s="313">
        <f>CJ5*INPUT!$E$18+'Costi operativi'!CJ6*INPUT!$E$19</f>
        <v>69305.602855849531</v>
      </c>
      <c r="CK17" s="313">
        <f>CK5*INPUT!$E$18+'Costi operativi'!CK6*INPUT!$E$19</f>
        <v>69305.602855849531</v>
      </c>
      <c r="CL17" s="313">
        <f>CL5*INPUT!$E$18+'Costi operativi'!CL6*INPUT!$E$19</f>
        <v>69305.602855849531</v>
      </c>
      <c r="CM17" s="313">
        <f>CM5*INPUT!$E$18+'Costi operativi'!CM6*INPUT!$E$19</f>
        <v>69305.602855849531</v>
      </c>
      <c r="CN17" s="313">
        <f>CN5*INPUT!$E$18+'Costi operativi'!CN6*INPUT!$E$19</f>
        <v>69305.602855849531</v>
      </c>
      <c r="CO17" s="313">
        <f>CO5*INPUT!$E$18+'Costi operativi'!CO6*INPUT!$E$19</f>
        <v>69305.602855849531</v>
      </c>
      <c r="CP17" s="313">
        <f>CP5*INPUT!$E$18+'Costi operativi'!CP6*INPUT!$E$19</f>
        <v>69305.602855849531</v>
      </c>
      <c r="CQ17" s="313">
        <f>CQ5*INPUT!$E$18+'Costi operativi'!CQ6*INPUT!$E$19</f>
        <v>69305.602855849531</v>
      </c>
      <c r="CR17" s="313">
        <f>CR5*INPUT!$E$18+'Costi operativi'!CR6*INPUT!$E$19</f>
        <v>69305.602855849531</v>
      </c>
      <c r="CS17" s="313">
        <f>CS5*INPUT!$E$18+'Costi operativi'!CS6*INPUT!$E$19</f>
        <v>69305.602855849531</v>
      </c>
      <c r="CT17" s="313">
        <f>CT5*INPUT!$E$18+'Costi operativi'!CT6*INPUT!$E$19</f>
        <v>69305.602855849531</v>
      </c>
      <c r="CU17" s="313">
        <f>CU5*INPUT!$E$18+'Costi operativi'!CU6*INPUT!$E$19</f>
        <v>69305.602855849531</v>
      </c>
      <c r="CV17" s="313">
        <f>CV5*INPUT!$E$18+'Costi operativi'!CV6*INPUT!$E$19</f>
        <v>69305.602855849531</v>
      </c>
      <c r="CW17" s="313">
        <f>CW5*INPUT!$E$18+'Costi operativi'!CW6*INPUT!$E$19</f>
        <v>69305.602855849531</v>
      </c>
      <c r="CX17" s="313">
        <f>CX5*INPUT!$E$18+'Costi operativi'!CX6*INPUT!$E$19</f>
        <v>69305.602855849531</v>
      </c>
      <c r="CY17" s="313">
        <f>CY5*INPUT!$E$18+'Costi operativi'!CY6*INPUT!$E$19</f>
        <v>69305.602855849531</v>
      </c>
      <c r="CZ17" s="313">
        <f>CZ5*INPUT!$E$18+'Costi operativi'!CZ6*INPUT!$E$19</f>
        <v>69305.602855849531</v>
      </c>
      <c r="DA17" s="313">
        <f>DA5*INPUT!$E$18+'Costi operativi'!DA6*INPUT!$E$19</f>
        <v>69305.602855849531</v>
      </c>
      <c r="DB17" s="313">
        <f>DB5*INPUT!$E$18+'Costi operativi'!DB6*INPUT!$E$19</f>
        <v>69305.602855849531</v>
      </c>
      <c r="DC17" s="313">
        <f>DC5*INPUT!$E$18+'Costi operativi'!DC6*INPUT!$E$19</f>
        <v>69305.602855849531</v>
      </c>
      <c r="DD17" s="313">
        <f>DD5*INPUT!$E$18+'Costi operativi'!DD6*INPUT!$E$19</f>
        <v>69305.602855849531</v>
      </c>
      <c r="DE17" s="313">
        <f>DE5*INPUT!$E$18+'Costi operativi'!DE6*INPUT!$E$19</f>
        <v>69305.602855849531</v>
      </c>
      <c r="DF17" s="313">
        <f>DF5*INPUT!$E$18+'Costi operativi'!DF6*INPUT!$E$19</f>
        <v>69305.602855849531</v>
      </c>
      <c r="DG17" s="313">
        <f>DG5*INPUT!$E$18+'Costi operativi'!DG6*INPUT!$E$19</f>
        <v>69305.602855849531</v>
      </c>
      <c r="DH17" s="313">
        <f>DH5*INPUT!$E$18+'Costi operativi'!DH6*INPUT!$E$19</f>
        <v>69305.602855849531</v>
      </c>
      <c r="DI17" s="313">
        <f>DI5*INPUT!$E$18+'Costi operativi'!DI6*INPUT!$E$19</f>
        <v>69305.602855849531</v>
      </c>
      <c r="DJ17" s="313">
        <f>DJ5*INPUT!$E$18+'Costi operativi'!DJ6*INPUT!$E$19</f>
        <v>69305.602855849531</v>
      </c>
      <c r="DK17" s="313">
        <f>DK5*INPUT!$E$18+'Costi operativi'!DK6*INPUT!$E$19</f>
        <v>69305.602855849531</v>
      </c>
      <c r="DL17" s="313">
        <f>DL5*INPUT!$E$18+'Costi operativi'!DL6*INPUT!$E$19</f>
        <v>69305.602855849531</v>
      </c>
      <c r="DM17" s="313">
        <f>DM5*INPUT!$E$18+'Costi operativi'!DM6*INPUT!$E$19</f>
        <v>69305.602855849531</v>
      </c>
      <c r="DN17" s="313">
        <f>DN5*INPUT!$E$18+'Costi operativi'!DN6*INPUT!$E$19</f>
        <v>69305.602855849531</v>
      </c>
      <c r="DO17" s="313">
        <f>DO5*INPUT!$E$18+'Costi operativi'!DO6*INPUT!$E$19</f>
        <v>69305.602855849531</v>
      </c>
      <c r="DP17" s="313">
        <f>DP5*INPUT!$E$18+'Costi operativi'!DP6*INPUT!$E$19</f>
        <v>69305.602855849531</v>
      </c>
      <c r="DQ17" s="313">
        <f>DQ5*INPUT!$E$18+'Costi operativi'!DQ6*INPUT!$E$19</f>
        <v>69305.602855849531</v>
      </c>
      <c r="DR17" s="313">
        <f>DR5*INPUT!$E$18+'Costi operativi'!DR6*INPUT!$E$19</f>
        <v>69305.602855849531</v>
      </c>
    </row>
    <row r="18" spans="1:122" x14ac:dyDescent="0.3">
      <c r="A18" s="443"/>
      <c r="B18" s="14" t="s">
        <v>218</v>
      </c>
      <c r="C18" s="313">
        <f>C7*INPUT!$E$20</f>
        <v>4474.74</v>
      </c>
      <c r="D18" s="313">
        <f>D7*INPUT!$E$20</f>
        <v>8211.18</v>
      </c>
      <c r="E18" s="313">
        <f>E7*INPUT!$E$20</f>
        <v>8224.02</v>
      </c>
      <c r="F18" s="313">
        <f>F7*INPUT!$E$20</f>
        <v>7556.34</v>
      </c>
      <c r="G18" s="313">
        <f>G7*INPUT!$E$20</f>
        <v>6516.3</v>
      </c>
      <c r="H18" s="313">
        <f>H7*INPUT!$E$20</f>
        <v>8005.74</v>
      </c>
      <c r="I18" s="313">
        <f>I7*INPUT!$E$20</f>
        <v>8943.06</v>
      </c>
      <c r="J18" s="313">
        <f>J7*INPUT!$E$20</f>
        <v>2247</v>
      </c>
      <c r="K18" s="313">
        <f>K7*INPUT!$E$20</f>
        <v>18964.68</v>
      </c>
      <c r="L18" s="313">
        <f>L7*INPUT!$E$20</f>
        <v>8127.72</v>
      </c>
      <c r="M18" s="313">
        <f>M7*INPUT!$E$20</f>
        <v>8127.72</v>
      </c>
      <c r="N18" s="313">
        <f>N7*INPUT!$E$20</f>
        <v>8127.72</v>
      </c>
      <c r="O18" s="313">
        <f>O7*INPUT!$E$20</f>
        <v>8127.72</v>
      </c>
      <c r="P18" s="313">
        <f>P7*INPUT!$E$20</f>
        <v>8127.72</v>
      </c>
      <c r="Q18" s="313">
        <f>Q7*INPUT!$E$20</f>
        <v>8127.72</v>
      </c>
      <c r="R18" s="313">
        <f>R7*INPUT!$E$20</f>
        <v>8127.72</v>
      </c>
      <c r="S18" s="313">
        <f>S7*INPUT!$E$20</f>
        <v>8127.72</v>
      </c>
      <c r="T18" s="313">
        <f>T7*INPUT!$E$20</f>
        <v>8127.72</v>
      </c>
      <c r="U18" s="313">
        <f>U7*INPUT!$E$20</f>
        <v>8127.72</v>
      </c>
      <c r="V18" s="313">
        <f>V7*INPUT!$E$20</f>
        <v>8127.72</v>
      </c>
      <c r="W18" s="313">
        <f>W7*INPUT!$E$20</f>
        <v>8127.72</v>
      </c>
      <c r="X18" s="313">
        <f>X7*INPUT!$E$20</f>
        <v>8127.72</v>
      </c>
      <c r="Y18" s="313">
        <f>Y7*INPUT!$E$20</f>
        <v>8127.72</v>
      </c>
      <c r="Z18" s="313">
        <f>Z7*INPUT!$E$20</f>
        <v>8127.72</v>
      </c>
      <c r="AA18" s="313">
        <f>AA7*INPUT!$E$20</f>
        <v>8127.72</v>
      </c>
      <c r="AB18" s="313">
        <f>AB7*INPUT!$E$20</f>
        <v>8127.72</v>
      </c>
      <c r="AC18" s="313">
        <f>AC7*INPUT!$E$20</f>
        <v>8127.72</v>
      </c>
      <c r="AD18" s="313">
        <f>AD7*INPUT!$E$20</f>
        <v>8127.72</v>
      </c>
      <c r="AE18" s="313">
        <f>AE7*INPUT!$E$20</f>
        <v>8127.72</v>
      </c>
      <c r="AF18" s="313">
        <f>AF7*INPUT!$E$20</f>
        <v>8127.72</v>
      </c>
      <c r="AG18" s="313">
        <f>AG7*INPUT!$E$20</f>
        <v>8127.72</v>
      </c>
      <c r="AH18" s="313">
        <f>AH7*INPUT!$E$20</f>
        <v>8127.72</v>
      </c>
      <c r="AI18" s="313">
        <f>AI7*INPUT!$E$20</f>
        <v>8127.72</v>
      </c>
      <c r="AJ18" s="313">
        <f>AJ7*INPUT!$E$20</f>
        <v>8127.72</v>
      </c>
      <c r="AK18" s="313">
        <f>AK7*INPUT!$E$20</f>
        <v>8127.72</v>
      </c>
      <c r="AL18" s="313">
        <f>AL7*INPUT!$E$20</f>
        <v>8127.72</v>
      </c>
      <c r="AM18" s="313">
        <f>AM7*INPUT!$E$20</f>
        <v>8127.72</v>
      </c>
      <c r="AN18" s="313">
        <f>AN7*INPUT!$E$20</f>
        <v>8127.72</v>
      </c>
      <c r="AO18" s="313">
        <f>AO7*INPUT!$E$20</f>
        <v>8127.72</v>
      </c>
      <c r="AP18" s="313">
        <f>AP7*INPUT!$E$20</f>
        <v>8127.72</v>
      </c>
      <c r="AQ18" s="313">
        <f>AQ7*INPUT!$E$20</f>
        <v>8127.72</v>
      </c>
      <c r="AR18" s="313">
        <f>AR7*INPUT!$E$20</f>
        <v>8127.72</v>
      </c>
      <c r="AS18" s="313">
        <f>AS7*INPUT!$E$20</f>
        <v>8127.72</v>
      </c>
      <c r="AT18" s="313">
        <f>AT7*INPUT!$E$20</f>
        <v>8127.72</v>
      </c>
      <c r="AU18" s="313">
        <f>AU7*INPUT!$E$20</f>
        <v>8127.72</v>
      </c>
      <c r="AV18" s="313">
        <f>AV7*INPUT!$E$20</f>
        <v>8127.72</v>
      </c>
      <c r="AW18" s="313">
        <f>AW7*INPUT!$E$20</f>
        <v>8127.72</v>
      </c>
      <c r="AX18" s="313">
        <f>AX7*INPUT!$E$20</f>
        <v>8127.72</v>
      </c>
      <c r="AY18" s="313">
        <f>AY7*INPUT!$E$20</f>
        <v>8127.72</v>
      </c>
      <c r="AZ18" s="313">
        <f>AZ7*INPUT!$E$20</f>
        <v>8127.72</v>
      </c>
      <c r="BA18" s="313">
        <f>BA7*INPUT!$E$20</f>
        <v>8127.72</v>
      </c>
      <c r="BB18" s="313">
        <f>BB7*INPUT!$E$20</f>
        <v>8127.72</v>
      </c>
      <c r="BC18" s="313">
        <f>BC7*INPUT!$E$20</f>
        <v>8127.72</v>
      </c>
      <c r="BD18" s="313">
        <f>BD7*INPUT!$E$20</f>
        <v>8127.72</v>
      </c>
      <c r="BE18" s="313">
        <f>BE7*INPUT!$E$20</f>
        <v>8127.72</v>
      </c>
      <c r="BF18" s="313">
        <f>BF7*INPUT!$E$20</f>
        <v>8127.72</v>
      </c>
      <c r="BG18" s="313">
        <f>BG7*INPUT!$E$20</f>
        <v>8127.72</v>
      </c>
      <c r="BH18" s="313">
        <f>BH7*INPUT!$E$20</f>
        <v>8127.72</v>
      </c>
      <c r="BI18" s="313">
        <f>BI7*INPUT!$E$20</f>
        <v>8127.72</v>
      </c>
      <c r="BJ18" s="313">
        <f>BJ7*INPUT!$E$20</f>
        <v>8127.72</v>
      </c>
      <c r="BK18" s="313">
        <f>BK7*INPUT!$E$20</f>
        <v>8127.72</v>
      </c>
      <c r="BL18" s="313">
        <f>BL7*INPUT!$E$20</f>
        <v>8127.72</v>
      </c>
      <c r="BM18" s="313">
        <f>BM7*INPUT!$E$20</f>
        <v>8127.72</v>
      </c>
      <c r="BN18" s="313">
        <f>BN7*INPUT!$E$20</f>
        <v>8127.72</v>
      </c>
      <c r="BO18" s="313">
        <f>BO7*INPUT!$E$20</f>
        <v>8127.72</v>
      </c>
      <c r="BP18" s="313">
        <f>BP7*INPUT!$E$20</f>
        <v>8127.72</v>
      </c>
      <c r="BQ18" s="313">
        <f>BQ7*INPUT!$E$20</f>
        <v>8127.72</v>
      </c>
      <c r="BR18" s="313">
        <f>BR7*INPUT!$E$20</f>
        <v>8127.72</v>
      </c>
      <c r="BS18" s="313">
        <f>BS7*INPUT!$E$20</f>
        <v>8127.72</v>
      </c>
      <c r="BT18" s="313">
        <f>BT7*INPUT!$E$20</f>
        <v>8127.72</v>
      </c>
      <c r="BU18" s="313">
        <f>BU7*INPUT!$E$20</f>
        <v>8127.72</v>
      </c>
      <c r="BV18" s="313">
        <f>BV7*INPUT!$E$20</f>
        <v>8127.72</v>
      </c>
      <c r="BW18" s="313">
        <f>BW7*INPUT!$E$20</f>
        <v>8127.72</v>
      </c>
      <c r="BX18" s="313">
        <f>BX7*INPUT!$E$20</f>
        <v>8127.72</v>
      </c>
      <c r="BY18" s="313">
        <f>BY7*INPUT!$E$20</f>
        <v>8127.72</v>
      </c>
      <c r="BZ18" s="313">
        <f>BZ7*INPUT!$E$20</f>
        <v>8127.72</v>
      </c>
      <c r="CA18" s="313">
        <f>CA7*INPUT!$E$20</f>
        <v>8127.72</v>
      </c>
      <c r="CB18" s="313">
        <f>CB7*INPUT!$E$20</f>
        <v>8127.72</v>
      </c>
      <c r="CC18" s="313">
        <f>CC7*INPUT!$E$20</f>
        <v>8127.72</v>
      </c>
      <c r="CD18" s="313">
        <f>CD7*INPUT!$E$20</f>
        <v>8127.72</v>
      </c>
      <c r="CE18" s="313">
        <f>CE7*INPUT!$E$20</f>
        <v>8127.72</v>
      </c>
      <c r="CF18" s="313">
        <f>CF7*INPUT!$E$20</f>
        <v>8127.72</v>
      </c>
      <c r="CG18" s="313">
        <f>CG7*INPUT!$E$20</f>
        <v>8127.72</v>
      </c>
      <c r="CH18" s="313">
        <f>CH7*INPUT!$E$20</f>
        <v>8127.72</v>
      </c>
      <c r="CI18" s="313">
        <f>CI7*INPUT!$E$20</f>
        <v>8127.72</v>
      </c>
      <c r="CJ18" s="313">
        <f>CJ7*INPUT!$E$20</f>
        <v>8127.72</v>
      </c>
      <c r="CK18" s="313">
        <f>CK7*INPUT!$E$20</f>
        <v>8127.72</v>
      </c>
      <c r="CL18" s="313">
        <f>CL7*INPUT!$E$20</f>
        <v>8127.72</v>
      </c>
      <c r="CM18" s="313">
        <f>CM7*INPUT!$E$20</f>
        <v>8127.72</v>
      </c>
      <c r="CN18" s="313">
        <f>CN7*INPUT!$E$20</f>
        <v>8127.72</v>
      </c>
      <c r="CO18" s="313">
        <f>CO7*INPUT!$E$20</f>
        <v>8127.72</v>
      </c>
      <c r="CP18" s="313">
        <f>CP7*INPUT!$E$20</f>
        <v>8127.72</v>
      </c>
      <c r="CQ18" s="313">
        <f>CQ7*INPUT!$E$20</f>
        <v>8127.72</v>
      </c>
      <c r="CR18" s="313">
        <f>CR7*INPUT!$E$20</f>
        <v>8127.72</v>
      </c>
      <c r="CS18" s="313">
        <f>CS7*INPUT!$E$20</f>
        <v>8127.72</v>
      </c>
      <c r="CT18" s="313">
        <f>CT7*INPUT!$E$20</f>
        <v>8127.72</v>
      </c>
      <c r="CU18" s="313">
        <f>CU7*INPUT!$E$20</f>
        <v>8127.72</v>
      </c>
      <c r="CV18" s="313">
        <f>CV7*INPUT!$E$20</f>
        <v>8127.72</v>
      </c>
      <c r="CW18" s="313">
        <f>CW7*INPUT!$E$20</f>
        <v>8127.72</v>
      </c>
      <c r="CX18" s="313">
        <f>CX7*INPUT!$E$20</f>
        <v>8127.72</v>
      </c>
      <c r="CY18" s="313">
        <f>CY7*INPUT!$E$20</f>
        <v>8127.72</v>
      </c>
      <c r="CZ18" s="313">
        <f>CZ7*INPUT!$E$20</f>
        <v>8127.72</v>
      </c>
      <c r="DA18" s="313">
        <f>DA7*INPUT!$E$20</f>
        <v>8127.72</v>
      </c>
      <c r="DB18" s="313">
        <f>DB7*INPUT!$E$20</f>
        <v>8127.72</v>
      </c>
      <c r="DC18" s="313">
        <f>DC7*INPUT!$E$20</f>
        <v>8127.72</v>
      </c>
      <c r="DD18" s="313">
        <f>DD7*INPUT!$E$20</f>
        <v>8127.72</v>
      </c>
      <c r="DE18" s="313">
        <f>DE7*INPUT!$E$20</f>
        <v>8127.72</v>
      </c>
      <c r="DF18" s="313">
        <f>DF7*INPUT!$E$20</f>
        <v>8127.72</v>
      </c>
      <c r="DG18" s="313">
        <f>DG7*INPUT!$E$20</f>
        <v>8127.72</v>
      </c>
      <c r="DH18" s="313">
        <f>DH7*INPUT!$E$20</f>
        <v>8127.72</v>
      </c>
      <c r="DI18" s="313">
        <f>DI7*INPUT!$E$20</f>
        <v>8127.72</v>
      </c>
      <c r="DJ18" s="313">
        <f>DJ7*INPUT!$E$20</f>
        <v>8127.72</v>
      </c>
      <c r="DK18" s="313">
        <f>DK7*INPUT!$E$20</f>
        <v>8127.72</v>
      </c>
      <c r="DL18" s="313">
        <f>DL7*INPUT!$E$20</f>
        <v>8127.72</v>
      </c>
      <c r="DM18" s="313">
        <f>DM7*INPUT!$E$20</f>
        <v>8127.72</v>
      </c>
      <c r="DN18" s="313">
        <f>DN7*INPUT!$E$20</f>
        <v>8127.72</v>
      </c>
      <c r="DO18" s="313">
        <f>DO7*INPUT!$E$20</f>
        <v>8127.72</v>
      </c>
      <c r="DP18" s="313">
        <f>DP7*INPUT!$E$20</f>
        <v>8127.72</v>
      </c>
      <c r="DQ18" s="313">
        <f>DQ7*INPUT!$E$20</f>
        <v>8127.72</v>
      </c>
      <c r="DR18" s="313">
        <f>DR7*INPUT!$E$20</f>
        <v>8127.72</v>
      </c>
    </row>
    <row r="19" spans="1:122" x14ac:dyDescent="0.3">
      <c r="A19" s="443"/>
      <c r="B19" s="14" t="s">
        <v>219</v>
      </c>
      <c r="C19" s="313">
        <f>C13*INPUT!$E$26</f>
        <v>0</v>
      </c>
      <c r="D19" s="313">
        <f>D13*INPUT!$E$26</f>
        <v>1868.3999999999999</v>
      </c>
      <c r="E19" s="313">
        <f>E13*INPUT!$E$26</f>
        <v>0</v>
      </c>
      <c r="F19" s="313">
        <f>F13*INPUT!$E$26</f>
        <v>0</v>
      </c>
      <c r="G19" s="313">
        <f>G13*INPUT!$E$26</f>
        <v>0</v>
      </c>
      <c r="H19" s="313">
        <f>H13*INPUT!$E$26</f>
        <v>0</v>
      </c>
      <c r="I19" s="313">
        <f>I13*INPUT!$E$26</f>
        <v>0</v>
      </c>
      <c r="J19" s="313">
        <f>J13*INPUT!$E$26</f>
        <v>1926</v>
      </c>
      <c r="K19" s="313">
        <f>K13*INPUT!$E$26</f>
        <v>720</v>
      </c>
      <c r="L19" s="313">
        <f>L13*INPUT!$E$26</f>
        <v>1504.8000000000002</v>
      </c>
      <c r="M19" s="313">
        <f>M13*INPUT!$E$26</f>
        <v>1504.8000000000002</v>
      </c>
      <c r="N19" s="313">
        <f>N13*INPUT!$E$26</f>
        <v>1504.8000000000002</v>
      </c>
      <c r="O19" s="313">
        <f>O13*INPUT!$E$26</f>
        <v>1519.0787356079609</v>
      </c>
      <c r="P19" s="313">
        <f>P13*INPUT!$E$26</f>
        <v>1533.492959181473</v>
      </c>
      <c r="Q19" s="313">
        <f>Q13*INPUT!$E$26</f>
        <v>1548.043956337787</v>
      </c>
      <c r="R19" s="313">
        <f>R13*INPUT!$E$26</f>
        <v>1562.7330248931089</v>
      </c>
      <c r="S19" s="313">
        <f>S13*INPUT!$E$26</f>
        <v>1577.5614749783542</v>
      </c>
      <c r="T19" s="313">
        <f>T13*INPUT!$E$26</f>
        <v>1592.5306291559993</v>
      </c>
      <c r="U19" s="313">
        <f>U13*INPUT!$E$26</f>
        <v>1607.6418225380419</v>
      </c>
      <c r="V19" s="313">
        <f>V13*INPUT!$E$26</f>
        <v>1622.8964029050812</v>
      </c>
      <c r="W19" s="313">
        <f>W13*INPUT!$E$26</f>
        <v>1638.295730826527</v>
      </c>
      <c r="X19" s="313">
        <f>X13*INPUT!$E$26</f>
        <v>1653.8411797819515</v>
      </c>
      <c r="Y19" s="313">
        <f>Y13*INPUT!$E$26</f>
        <v>1669.5341362835889</v>
      </c>
      <c r="Z19" s="313">
        <f>Z13*INPUT!$E$26</f>
        <v>1685.3760000000016</v>
      </c>
      <c r="AA19" s="313">
        <f>AA13*INPUT!$E$26</f>
        <v>1701.3681838809175</v>
      </c>
      <c r="AB19" s="313">
        <f>AB13*INPUT!$E$26</f>
        <v>1717.5121142832511</v>
      </c>
      <c r="AC19" s="313">
        <f>AC13*INPUT!$E$26</f>
        <v>1733.8092310983229</v>
      </c>
      <c r="AD19" s="313">
        <f>AD13*INPUT!$E$26</f>
        <v>1750.2609878802834</v>
      </c>
      <c r="AE19" s="313">
        <f>AE13*INPUT!$E$26</f>
        <v>1766.8688519757582</v>
      </c>
      <c r="AF19" s="313">
        <f>AF13*INPUT!$E$26</f>
        <v>1783.6343046547206</v>
      </c>
      <c r="AG19" s="313">
        <f>AG13*INPUT!$E$26</f>
        <v>1800.5588412426082</v>
      </c>
      <c r="AH19" s="313">
        <f>AH13*INPUT!$E$26</f>
        <v>1817.6439712536921</v>
      </c>
      <c r="AI19" s="313">
        <f>AI13*INPUT!$E$26</f>
        <v>1834.8912185257118</v>
      </c>
      <c r="AJ19" s="313">
        <f>AJ13*INPUT!$E$26</f>
        <v>1852.302121355787</v>
      </c>
      <c r="AK19" s="313">
        <f>AK13*INPUT!$E$26</f>
        <v>1869.8782326376211</v>
      </c>
      <c r="AL19" s="313">
        <f>AL13*INPUT!$E$26</f>
        <v>1887.6211200000037</v>
      </c>
      <c r="AM19" s="313">
        <f>AM13*INPUT!$E$26</f>
        <v>1905.5323659466294</v>
      </c>
      <c r="AN19" s="313">
        <f>AN13*INPUT!$E$26</f>
        <v>1923.6135679972431</v>
      </c>
      <c r="AO19" s="313">
        <f>AO13*INPUT!$E$26</f>
        <v>1941.8663388301234</v>
      </c>
      <c r="AP19" s="313">
        <f>AP13*INPUT!$E$26</f>
        <v>1960.2923064259194</v>
      </c>
      <c r="AQ19" s="313">
        <f>AQ13*INPUT!$E$26</f>
        <v>1978.8931142128511</v>
      </c>
      <c r="AR19" s="313">
        <f>AR13*INPUT!$E$26</f>
        <v>1997.670421213289</v>
      </c>
      <c r="AS19" s="313">
        <f>AS13*INPUT!$E$26</f>
        <v>2016.6259021917231</v>
      </c>
      <c r="AT19" s="313">
        <f>AT13*INPUT!$E$26</f>
        <v>2035.7612478041369</v>
      </c>
      <c r="AU19" s="313">
        <f>AU13*INPUT!$E$26</f>
        <v>2055.0781647487988</v>
      </c>
      <c r="AV19" s="313">
        <f>AV13*INPUT!$E$26</f>
        <v>2074.5783759184833</v>
      </c>
      <c r="AW19" s="313">
        <f>AW13*INPUT!$E$26</f>
        <v>2094.2636205541371</v>
      </c>
      <c r="AX19" s="313">
        <f>AX13*INPUT!$E$26</f>
        <v>2114.1356544000055</v>
      </c>
      <c r="AY19" s="313">
        <f>AY13*INPUT!$E$26</f>
        <v>2134.1962498602265</v>
      </c>
      <c r="AZ19" s="313">
        <f>AZ13*INPUT!$E$26</f>
        <v>2154.4471961569138</v>
      </c>
      <c r="BA19" s="313">
        <f>BA13*INPUT!$E$26</f>
        <v>2174.8902994897398</v>
      </c>
      <c r="BB19" s="313">
        <f>BB13*INPUT!$E$26</f>
        <v>2195.5273831970312</v>
      </c>
      <c r="BC19" s="313">
        <f>BC13*INPUT!$E$26</f>
        <v>2216.360287918395</v>
      </c>
      <c r="BD19" s="313">
        <f>BD13*INPUT!$E$26</f>
        <v>2237.3908717588856</v>
      </c>
      <c r="BE19" s="313">
        <f>BE13*INPUT!$E$26</f>
        <v>2258.6210104547317</v>
      </c>
      <c r="BF19" s="313">
        <f>BF13*INPUT!$E$26</f>
        <v>2280.0525975406354</v>
      </c>
      <c r="BG19" s="313">
        <f>BG13*INPUT!$E$26</f>
        <v>2301.687544518657</v>
      </c>
      <c r="BH19" s="313">
        <f>BH13*INPUT!$E$26</f>
        <v>2323.5277810287034</v>
      </c>
      <c r="BI19" s="313">
        <f>BI13*INPUT!$E$26</f>
        <v>2345.5752550206357</v>
      </c>
      <c r="BJ19" s="313">
        <f>BJ13*INPUT!$E$26</f>
        <v>2367.831932928008</v>
      </c>
      <c r="BK19" s="313">
        <f>BK13*INPUT!$E$26</f>
        <v>2390.2997998434557</v>
      </c>
      <c r="BL19" s="313">
        <f>BL13*INPUT!$E$26</f>
        <v>2412.9808596957455</v>
      </c>
      <c r="BM19" s="313">
        <f>BM13*INPUT!$E$26</f>
        <v>2435.8771354285109</v>
      </c>
      <c r="BN19" s="313">
        <f>BN13*INPUT!$E$26</f>
        <v>2458.9906691806773</v>
      </c>
      <c r="BO19" s="313">
        <f>BO13*INPUT!$E$26</f>
        <v>2482.3235224686046</v>
      </c>
      <c r="BP19" s="313">
        <f>BP13*INPUT!$E$26</f>
        <v>2505.8777763699541</v>
      </c>
      <c r="BQ19" s="313">
        <f>BQ13*INPUT!$E$26</f>
        <v>2529.6555317093021</v>
      </c>
      <c r="BR19" s="313">
        <f>BR13*INPUT!$E$26</f>
        <v>2553.6589092455142</v>
      </c>
      <c r="BS19" s="313">
        <f>BS13*INPUT!$E$26</f>
        <v>2577.8900498608978</v>
      </c>
      <c r="BT19" s="313">
        <f>BT13*INPUT!$E$26</f>
        <v>2602.3511147521499</v>
      </c>
      <c r="BU19" s="313">
        <f>BU13*INPUT!$E$26</f>
        <v>2627.0442856231148</v>
      </c>
      <c r="BV19" s="313">
        <f>BV13*INPUT!$E$26</f>
        <v>2651.9717648793721</v>
      </c>
      <c r="BW19" s="313">
        <f>BW13*INPUT!$E$26</f>
        <v>2677.1357758246736</v>
      </c>
      <c r="BX19" s="313">
        <f>BX13*INPUT!$E$26</f>
        <v>2702.538562859238</v>
      </c>
      <c r="BY19" s="313">
        <f>BY13*INPUT!$E$26</f>
        <v>2728.1823916799349</v>
      </c>
      <c r="BZ19" s="313">
        <f>BZ13*INPUT!$E$26</f>
        <v>2754.0695494823613</v>
      </c>
      <c r="CA19" s="313">
        <f>CA13*INPUT!$E$26</f>
        <v>2780.2023451648402</v>
      </c>
      <c r="CB19" s="313">
        <f>CB13*INPUT!$E$26</f>
        <v>2806.583109534351</v>
      </c>
      <c r="CC19" s="313">
        <f>CC13*INPUT!$E$26</f>
        <v>2833.2141955144207</v>
      </c>
      <c r="CD19" s="313">
        <f>CD13*INPUT!$E$26</f>
        <v>2860.0979783549778</v>
      </c>
      <c r="CE19" s="313">
        <f>CE13*INPUT!$E$26</f>
        <v>2887.2368558442076</v>
      </c>
      <c r="CF19" s="313">
        <f>CF13*INPUT!$E$26</f>
        <v>2914.6332485224098</v>
      </c>
      <c r="CG19" s="313">
        <f>CG13*INPUT!$E$26</f>
        <v>2942.2895998978902</v>
      </c>
      <c r="CH19" s="313">
        <f>CH13*INPUT!$E$26</f>
        <v>2970.208376664898</v>
      </c>
      <c r="CI19" s="313">
        <f>CI13*INPUT!$E$26</f>
        <v>2998.3920689236352</v>
      </c>
      <c r="CJ19" s="313">
        <f>CJ13*INPUT!$E$26</f>
        <v>3026.8431904023482</v>
      </c>
      <c r="CK19" s="313">
        <f>CK13*INPUT!$E$26</f>
        <v>3055.5642786815288</v>
      </c>
      <c r="CL19" s="313">
        <f>CL13*INPUT!$E$26</f>
        <v>3084.5578954202465</v>
      </c>
      <c r="CM19" s="313">
        <f>CM13*INPUT!$E$26</f>
        <v>3113.8266265846223</v>
      </c>
      <c r="CN19" s="313">
        <f>CN13*INPUT!$E$26</f>
        <v>3143.3730826784749</v>
      </c>
      <c r="CO19" s="313">
        <f>CO13*INPUT!$E$26</f>
        <v>3173.1998989761528</v>
      </c>
      <c r="CP19" s="313">
        <f>CP13*INPUT!$E$26</f>
        <v>3203.3097357575775</v>
      </c>
      <c r="CQ19" s="313">
        <f>CQ13*INPUT!$E$26</f>
        <v>3233.7052785455148</v>
      </c>
      <c r="CR19" s="313">
        <f>CR13*INPUT!$E$26</f>
        <v>3264.3892383451016</v>
      </c>
      <c r="CS19" s="313">
        <f>CS13*INPUT!$E$26</f>
        <v>3295.3643518856393</v>
      </c>
      <c r="CT19" s="313">
        <f>CT13*INPUT!$E$26</f>
        <v>3326.6333818646885</v>
      </c>
      <c r="CU19" s="313">
        <f>CU13*INPUT!$E$26</f>
        <v>3358.1991171944742</v>
      </c>
      <c r="CV19" s="313">
        <f>CV13*INPUT!$E$26</f>
        <v>3390.0643732506323</v>
      </c>
      <c r="CW19" s="313">
        <f>CW13*INPUT!$E$26</f>
        <v>3422.2319921233147</v>
      </c>
      <c r="CX19" s="313">
        <f>CX13*INPUT!$E$26</f>
        <v>3454.7048428706785</v>
      </c>
      <c r="CY19" s="313">
        <f>CY13*INPUT!$E$26</f>
        <v>3487.4858217747792</v>
      </c>
      <c r="CZ19" s="313">
        <f>CZ13*INPUT!$E$26</f>
        <v>3520.577852599894</v>
      </c>
      <c r="DA19" s="313">
        <f>DA13*INPUT!$E$26</f>
        <v>3553.9838868532938</v>
      </c>
      <c r="DB19" s="313">
        <f>DB13*INPUT!$E$26</f>
        <v>3587.7069040484894</v>
      </c>
      <c r="DC19" s="313">
        <f>DC13*INPUT!$E$26</f>
        <v>3621.7499119709796</v>
      </c>
      <c r="DD19" s="313">
        <f>DD13*INPUT!$E$26</f>
        <v>3656.1159469465165</v>
      </c>
      <c r="DE19" s="313">
        <f>DE13*INPUT!$E$26</f>
        <v>3690.8080741119193</v>
      </c>
      <c r="DF19" s="313">
        <f>DF13*INPUT!$E$26</f>
        <v>3725.8293876884545</v>
      </c>
      <c r="DG19" s="313">
        <f>DG13*INPUT!$E$26</f>
        <v>3761.1830112578145</v>
      </c>
      <c r="DH19" s="313">
        <f>DH13*INPUT!$E$26</f>
        <v>3796.8720980407111</v>
      </c>
      <c r="DI19" s="313">
        <f>DI13*INPUT!$E$26</f>
        <v>3832.8998311781152</v>
      </c>
      <c r="DJ19" s="313">
        <f>DJ13*INPUT!$E$26</f>
        <v>3869.2694240151623</v>
      </c>
      <c r="DK19" s="313">
        <f>DK13*INPUT!$E$26</f>
        <v>3905.9841203877554</v>
      </c>
      <c r="DL19" s="313">
        <f>DL13*INPUT!$E$26</f>
        <v>3943.0471949118846</v>
      </c>
      <c r="DM19" s="313">
        <f>DM13*INPUT!$E$26</f>
        <v>3980.4619532756924</v>
      </c>
      <c r="DN19" s="313">
        <f>DN13*INPUT!$E$26</f>
        <v>4018.2317325343115</v>
      </c>
      <c r="DO19" s="313">
        <f>DO13*INPUT!$E$26</f>
        <v>4056.3599014074998</v>
      </c>
      <c r="DP19" s="313">
        <f>DP13*INPUT!$E$26</f>
        <v>4094.8498605801014</v>
      </c>
      <c r="DQ19" s="313">
        <f>DQ13*INPUT!$E$26</f>
        <v>4133.7050430053523</v>
      </c>
      <c r="DR19" s="313">
        <f>DR13*INPUT!$E$26</f>
        <v>4172.9289142110711</v>
      </c>
    </row>
    <row r="20" spans="1:122" x14ac:dyDescent="0.3">
      <c r="A20" s="443"/>
      <c r="B20" s="14" t="s">
        <v>220</v>
      </c>
      <c r="C20" s="313">
        <v>0</v>
      </c>
      <c r="D20" s="313">
        <v>0</v>
      </c>
      <c r="E20" s="313">
        <v>0</v>
      </c>
      <c r="F20" s="313">
        <v>0</v>
      </c>
      <c r="G20" s="313">
        <v>0</v>
      </c>
      <c r="H20" s="313">
        <v>0</v>
      </c>
      <c r="I20" s="313">
        <v>0</v>
      </c>
      <c r="J20" s="313">
        <v>0</v>
      </c>
      <c r="K20" s="313">
        <v>0</v>
      </c>
      <c r="L20" s="313">
        <v>0</v>
      </c>
      <c r="M20" s="313">
        <v>0</v>
      </c>
      <c r="N20" s="313">
        <v>0</v>
      </c>
      <c r="O20" s="313">
        <v>0</v>
      </c>
      <c r="P20" s="313">
        <v>0</v>
      </c>
      <c r="Q20" s="313">
        <v>0</v>
      </c>
      <c r="R20" s="313">
        <v>0</v>
      </c>
      <c r="S20" s="313">
        <v>0</v>
      </c>
      <c r="T20" s="313">
        <v>0</v>
      </c>
      <c r="U20" s="313">
        <v>0</v>
      </c>
      <c r="V20" s="313">
        <v>0</v>
      </c>
      <c r="W20" s="313">
        <v>0</v>
      </c>
      <c r="X20" s="313">
        <v>0</v>
      </c>
      <c r="Y20" s="313">
        <v>0</v>
      </c>
      <c r="Z20" s="313">
        <v>0</v>
      </c>
      <c r="AA20" s="313">
        <v>0</v>
      </c>
      <c r="AB20" s="313">
        <v>0</v>
      </c>
      <c r="AC20" s="313">
        <v>0</v>
      </c>
      <c r="AD20" s="313">
        <v>0</v>
      </c>
      <c r="AE20" s="313">
        <v>0</v>
      </c>
      <c r="AF20" s="313">
        <v>0</v>
      </c>
      <c r="AG20" s="313">
        <v>0</v>
      </c>
      <c r="AH20" s="313">
        <v>0</v>
      </c>
      <c r="AI20" s="313">
        <v>0</v>
      </c>
      <c r="AJ20" s="313">
        <v>0</v>
      </c>
      <c r="AK20" s="313">
        <v>0</v>
      </c>
      <c r="AL20" s="313">
        <v>0</v>
      </c>
      <c r="AM20" s="313">
        <v>0</v>
      </c>
      <c r="AN20" s="313">
        <v>0</v>
      </c>
      <c r="AO20" s="313">
        <v>0</v>
      </c>
      <c r="AP20" s="313">
        <v>0</v>
      </c>
      <c r="AQ20" s="313">
        <v>0</v>
      </c>
      <c r="AR20" s="313">
        <v>0</v>
      </c>
      <c r="AS20" s="313">
        <v>0</v>
      </c>
      <c r="AT20" s="313">
        <v>0</v>
      </c>
      <c r="AU20" s="313">
        <v>0</v>
      </c>
      <c r="AV20" s="313">
        <v>0</v>
      </c>
      <c r="AW20" s="313">
        <v>0</v>
      </c>
      <c r="AX20" s="313">
        <v>0</v>
      </c>
      <c r="AY20" s="313">
        <v>0</v>
      </c>
      <c r="AZ20" s="313">
        <v>0</v>
      </c>
      <c r="BA20" s="313">
        <v>0</v>
      </c>
      <c r="BB20" s="313">
        <v>0</v>
      </c>
      <c r="BC20" s="313">
        <v>0</v>
      </c>
      <c r="BD20" s="313">
        <v>0</v>
      </c>
      <c r="BE20" s="313">
        <v>0</v>
      </c>
      <c r="BF20" s="313">
        <v>0</v>
      </c>
      <c r="BG20" s="313">
        <v>0</v>
      </c>
      <c r="BH20" s="313">
        <v>0</v>
      </c>
      <c r="BI20" s="313">
        <v>0</v>
      </c>
      <c r="BJ20" s="313">
        <v>0</v>
      </c>
      <c r="BK20" s="313">
        <v>0</v>
      </c>
      <c r="BL20" s="313">
        <v>0</v>
      </c>
      <c r="BM20" s="313">
        <v>0</v>
      </c>
      <c r="BN20" s="313">
        <v>0</v>
      </c>
      <c r="BO20" s="313">
        <v>0</v>
      </c>
      <c r="BP20" s="313">
        <v>0</v>
      </c>
      <c r="BQ20" s="313">
        <v>0</v>
      </c>
      <c r="BR20" s="313">
        <v>0</v>
      </c>
      <c r="BS20" s="313">
        <v>0</v>
      </c>
      <c r="BT20" s="313">
        <v>0</v>
      </c>
      <c r="BU20" s="313">
        <v>0</v>
      </c>
      <c r="BV20" s="313">
        <v>0</v>
      </c>
      <c r="BW20" s="313">
        <v>0</v>
      </c>
      <c r="BX20" s="313">
        <v>0</v>
      </c>
      <c r="BY20" s="313">
        <v>0</v>
      </c>
      <c r="BZ20" s="313">
        <v>0</v>
      </c>
      <c r="CA20" s="313">
        <v>0</v>
      </c>
      <c r="CB20" s="313">
        <v>0</v>
      </c>
      <c r="CC20" s="313">
        <v>0</v>
      </c>
      <c r="CD20" s="313">
        <v>0</v>
      </c>
      <c r="CE20" s="313">
        <v>0</v>
      </c>
      <c r="CF20" s="313">
        <v>0</v>
      </c>
      <c r="CG20" s="313">
        <v>0</v>
      </c>
      <c r="CH20" s="313">
        <v>0</v>
      </c>
      <c r="CI20" s="313">
        <v>0</v>
      </c>
      <c r="CJ20" s="313">
        <v>0</v>
      </c>
      <c r="CK20" s="313">
        <v>0</v>
      </c>
      <c r="CL20" s="313">
        <v>0</v>
      </c>
      <c r="CM20" s="313">
        <v>0</v>
      </c>
      <c r="CN20" s="313">
        <v>0</v>
      </c>
      <c r="CO20" s="313">
        <v>0</v>
      </c>
      <c r="CP20" s="313">
        <v>0</v>
      </c>
      <c r="CQ20" s="313">
        <v>0</v>
      </c>
      <c r="CR20" s="313">
        <v>0</v>
      </c>
      <c r="CS20" s="313">
        <v>0</v>
      </c>
      <c r="CT20" s="313">
        <v>0</v>
      </c>
      <c r="CU20" s="313">
        <v>0</v>
      </c>
      <c r="CV20" s="313">
        <v>0</v>
      </c>
      <c r="CW20" s="313">
        <v>0</v>
      </c>
      <c r="CX20" s="313">
        <v>0</v>
      </c>
      <c r="CY20" s="313">
        <v>0</v>
      </c>
      <c r="CZ20" s="313">
        <v>0</v>
      </c>
      <c r="DA20" s="313">
        <v>0</v>
      </c>
      <c r="DB20" s="313">
        <v>0</v>
      </c>
      <c r="DC20" s="313">
        <v>0</v>
      </c>
      <c r="DD20" s="313">
        <v>0</v>
      </c>
      <c r="DE20" s="313">
        <v>0</v>
      </c>
      <c r="DF20" s="313">
        <v>0</v>
      </c>
      <c r="DG20" s="313">
        <v>0</v>
      </c>
      <c r="DH20" s="313">
        <v>0</v>
      </c>
      <c r="DI20" s="313">
        <v>0</v>
      </c>
      <c r="DJ20" s="313">
        <v>0</v>
      </c>
      <c r="DK20" s="313">
        <v>0</v>
      </c>
      <c r="DL20" s="313">
        <v>0</v>
      </c>
      <c r="DM20" s="313">
        <v>0</v>
      </c>
      <c r="DN20" s="313">
        <v>0</v>
      </c>
      <c r="DO20" s="313">
        <v>0</v>
      </c>
      <c r="DP20" s="313">
        <v>0</v>
      </c>
      <c r="DQ20" s="313">
        <v>0</v>
      </c>
      <c r="DR20" s="313">
        <v>0</v>
      </c>
    </row>
    <row r="21" spans="1:122" x14ac:dyDescent="0.3">
      <c r="A21" s="443"/>
      <c r="B21" s="14" t="s">
        <v>221</v>
      </c>
      <c r="C21" s="313">
        <f>C15*INPUT!$E$18</f>
        <v>0</v>
      </c>
      <c r="D21" s="313">
        <f>D15*INPUT!$E$18</f>
        <v>0</v>
      </c>
      <c r="E21" s="313">
        <f>E15*INPUT!$E$18</f>
        <v>0</v>
      </c>
      <c r="F21" s="313">
        <f>F15*INPUT!$E$18</f>
        <v>0</v>
      </c>
      <c r="G21" s="313">
        <f>G15*INPUT!$E$18</f>
        <v>0</v>
      </c>
      <c r="H21" s="313">
        <f>H15*INPUT!$E$18</f>
        <v>0</v>
      </c>
      <c r="I21" s="313">
        <f>I15*INPUT!$E$18</f>
        <v>0</v>
      </c>
      <c r="J21" s="313">
        <f>J15*INPUT!$E$18</f>
        <v>0</v>
      </c>
      <c r="K21" s="313">
        <f>K15*INPUT!$E$18</f>
        <v>0</v>
      </c>
      <c r="L21" s="313">
        <f>L15*INPUT!$E$18</f>
        <v>0</v>
      </c>
      <c r="M21" s="313">
        <f>M15*INPUT!$E$18</f>
        <v>0</v>
      </c>
      <c r="N21" s="313">
        <f>N15*INPUT!$E$18</f>
        <v>0</v>
      </c>
      <c r="O21" s="313">
        <f>O15*INPUT!$E$18</f>
        <v>0</v>
      </c>
      <c r="P21" s="313">
        <f>P15*INPUT!$E$18</f>
        <v>0</v>
      </c>
      <c r="Q21" s="313">
        <f>Q15*INPUT!$E$18</f>
        <v>0</v>
      </c>
      <c r="R21" s="313">
        <f>R15*INPUT!$E$18</f>
        <v>0</v>
      </c>
      <c r="S21" s="313">
        <f>S15*INPUT!$E$18</f>
        <v>0</v>
      </c>
      <c r="T21" s="313">
        <f>T15*INPUT!$E$18</f>
        <v>0</v>
      </c>
      <c r="U21" s="313">
        <f>U15*INPUT!$E$18</f>
        <v>0</v>
      </c>
      <c r="V21" s="313">
        <f>V15*INPUT!$E$18</f>
        <v>0</v>
      </c>
      <c r="W21" s="313">
        <f>W15*INPUT!$E$18</f>
        <v>0</v>
      </c>
      <c r="X21" s="313">
        <f>X15*INPUT!$E$18</f>
        <v>0</v>
      </c>
      <c r="Y21" s="313">
        <f>Y15*INPUT!$E$18</f>
        <v>0</v>
      </c>
      <c r="Z21" s="313">
        <f>Z15*INPUT!$E$18</f>
        <v>0</v>
      </c>
      <c r="AA21" s="313">
        <f>AA15*INPUT!$E$18</f>
        <v>8077.1873332635669</v>
      </c>
      <c r="AB21" s="313">
        <f>AB15*INPUT!$E$18</f>
        <v>8176.7906814447369</v>
      </c>
      <c r="AC21" s="313">
        <f>AC15*INPUT!$E$18</f>
        <v>8277.6222823034277</v>
      </c>
      <c r="AD21" s="313">
        <f>AD15*INPUT!$E$18</f>
        <v>8379.6972819634084</v>
      </c>
      <c r="AE21" s="313">
        <f>AE15*INPUT!$E$18</f>
        <v>8483.0310133219682</v>
      </c>
      <c r="AF21" s="313">
        <f>AF15*INPUT!$E$18</f>
        <v>8587.638998353088</v>
      </c>
      <c r="AG21" s="313">
        <f>AG15*INPUT!$E$18</f>
        <v>8693.5369504390346</v>
      </c>
      <c r="AH21" s="313">
        <f>AH15*INPUT!$E$18</f>
        <v>8800.740776730705</v>
      </c>
      <c r="AI21" s="313">
        <f>AI15*INPUT!$E$18</f>
        <v>8909.2665805370598</v>
      </c>
      <c r="AJ21" s="313">
        <f>AJ15*INPUT!$E$18</f>
        <v>9019.1306637440484</v>
      </c>
      <c r="AK21" s="313">
        <f>AK15*INPUT!$E$18</f>
        <v>9130.3495292633415</v>
      </c>
      <c r="AL21" s="313">
        <f>AL15*INPUT!$E$18</f>
        <v>9242.9398835112661</v>
      </c>
      <c r="AM21" s="313">
        <f>AM15*INPUT!$E$18</f>
        <v>9356.9186389183214</v>
      </c>
      <c r="AN21" s="313">
        <f>AN15*INPUT!$E$18</f>
        <v>9472.3029164696127</v>
      </c>
      <c r="AO21" s="313">
        <f>AO15*INPUT!$E$18</f>
        <v>9589.1100482766506</v>
      </c>
      <c r="AP21" s="313">
        <f>AP15*INPUT!$E$18</f>
        <v>9707.3575801808238</v>
      </c>
      <c r="AQ21" s="313">
        <f>AQ15*INPUT!$E$18</f>
        <v>9827.0632743890092</v>
      </c>
      <c r="AR21" s="313">
        <f>AR15*INPUT!$E$18</f>
        <v>9948.2451121416671</v>
      </c>
      <c r="AS21" s="313">
        <f>AS15*INPUT!$E$18</f>
        <v>10070.921296413837</v>
      </c>
      <c r="AT21" s="313">
        <f>AT15*INPUT!$E$18</f>
        <v>10195.110254649448</v>
      </c>
      <c r="AU21" s="313">
        <f>AU15*INPUT!$E$18</f>
        <v>10320.830641529343</v>
      </c>
      <c r="AV21" s="313">
        <f>AV15*INPUT!$E$18</f>
        <v>10448.101341773432</v>
      </c>
      <c r="AW21" s="313">
        <f>AW15*INPUT!$E$18</f>
        <v>10576.941472977414</v>
      </c>
      <c r="AX21" s="313">
        <f>AX15*INPUT!$E$18</f>
        <v>10707.370388484464</v>
      </c>
      <c r="AY21" s="313">
        <f>AY15*INPUT!$E$18</f>
        <v>10839.407680292337</v>
      </c>
      <c r="AZ21" s="313">
        <f>AZ15*INPUT!$E$18</f>
        <v>10973.073181996329</v>
      </c>
      <c r="BA21" s="313">
        <f>BA15*INPUT!$E$18</f>
        <v>11108.386971768523</v>
      </c>
      <c r="BB21" s="313">
        <f>BB15*INPUT!$E$18</f>
        <v>11245.369375373764</v>
      </c>
      <c r="BC21" s="313">
        <f>BC15*INPUT!$E$18</f>
        <v>11384.04096922284</v>
      </c>
      <c r="BD21" s="313">
        <f>BD15*INPUT!$E$18</f>
        <v>11524.422583463311</v>
      </c>
      <c r="BE21" s="313">
        <f>BE15*INPUT!$E$18</f>
        <v>11666.53530510844</v>
      </c>
      <c r="BF21" s="313">
        <f>BF15*INPUT!$E$18</f>
        <v>11810.400481204724</v>
      </c>
      <c r="BG21" s="313">
        <f>BG15*INPUT!$E$18</f>
        <v>11956.039722038475</v>
      </c>
      <c r="BH21" s="313">
        <f>BH15*INPUT!$E$18</f>
        <v>12103.47490438195</v>
      </c>
      <c r="BI21" s="313">
        <f>BI15*INPUT!$E$18</f>
        <v>12252.728174779495</v>
      </c>
      <c r="BJ21" s="313">
        <f>BJ15*INPUT!$E$18</f>
        <v>12403.821952874239</v>
      </c>
      <c r="BK21" s="313">
        <f>BK15*INPUT!$E$18</f>
        <v>12556.778934775784</v>
      </c>
      <c r="BL21" s="313">
        <f>BL15*INPUT!$E$18</f>
        <v>12711.622096469438</v>
      </c>
      <c r="BM21" s="313">
        <f>BM15*INPUT!$E$18</f>
        <v>12868.374697267489</v>
      </c>
      <c r="BN21" s="313">
        <f>BN15*INPUT!$E$18</f>
        <v>13027.060283303019</v>
      </c>
      <c r="BO21" s="313">
        <f>BO15*INPUT!$E$18</f>
        <v>13187.702691066846</v>
      </c>
      <c r="BP21" s="313">
        <f>BP15*INPUT!$E$18</f>
        <v>13350.326050988024</v>
      </c>
      <c r="BQ21" s="313">
        <f>BQ15*INPUT!$E$18</f>
        <v>13514.954791058541</v>
      </c>
      <c r="BR21" s="313">
        <f>BR15*INPUT!$E$18</f>
        <v>13681.613640502694</v>
      </c>
      <c r="BS21" s="313">
        <f>BS15*INPUT!$E$18</f>
        <v>13850.327633491715</v>
      </c>
      <c r="BT21" s="313">
        <f>BT15*INPUT!$E$18</f>
        <v>14021.122112904215</v>
      </c>
      <c r="BU21" s="313">
        <f>BU15*INPUT!$E$18</f>
        <v>14194.022734132972</v>
      </c>
      <c r="BV21" s="313">
        <f>BV15*INPUT!$E$18</f>
        <v>14369.055468938699</v>
      </c>
      <c r="BW21" s="313">
        <f>BW15*INPUT!$E$18</f>
        <v>14546.246609351309</v>
      </c>
      <c r="BX21" s="313">
        <f>BX15*INPUT!$E$18</f>
        <v>14725.622771619293</v>
      </c>
      <c r="BY21" s="313">
        <f>BY15*INPUT!$E$18</f>
        <v>14907.210900207809</v>
      </c>
      <c r="BZ21" s="313">
        <f>BZ15*INPUT!$E$18</f>
        <v>15091.038271846051</v>
      </c>
      <c r="CA21" s="313">
        <f>CA15*INPUT!$E$18</f>
        <v>15277.132499624564</v>
      </c>
      <c r="CB21" s="313">
        <f>CB15*INPUT!$E$18</f>
        <v>15465.521537143046</v>
      </c>
      <c r="CC21" s="313">
        <f>CC15*INPUT!$E$18</f>
        <v>15656.233682709324</v>
      </c>
      <c r="CD21" s="313">
        <f>CD15*INPUT!$E$18</f>
        <v>15849.297583590102</v>
      </c>
      <c r="CE21" s="313">
        <f>CE15*INPUT!$E$18</f>
        <v>16044.742240314123</v>
      </c>
      <c r="CF21" s="313">
        <f>CF15*INPUT!$E$18</f>
        <v>16242.597011028403</v>
      </c>
      <c r="CG21" s="313">
        <f>CG15*INPUT!$E$18</f>
        <v>16442.891615908171</v>
      </c>
      <c r="CH21" s="313">
        <f>CH15*INPUT!$E$18</f>
        <v>16645.656141621213</v>
      </c>
      <c r="CI21" s="313">
        <f>CI15*INPUT!$E$18</f>
        <v>16850.92104584723</v>
      </c>
      <c r="CJ21" s="313">
        <f>CJ15*INPUT!$E$18</f>
        <v>17058.717161852972</v>
      </c>
      <c r="CK21" s="313">
        <f>CK15*INPUT!$E$18</f>
        <v>17269.075703123755</v>
      </c>
      <c r="CL21" s="313">
        <f>CL15*INPUT!$E$18</f>
        <v>17482.028268052105</v>
      </c>
      <c r="CM21" s="313">
        <f>CM15*INPUT!$E$18</f>
        <v>17697.606844684211</v>
      </c>
      <c r="CN21" s="313">
        <f>CN15*INPUT!$E$18</f>
        <v>17915.843815524942</v>
      </c>
      <c r="CO21" s="313">
        <f>CO15*INPUT!$E$18</f>
        <v>18136.771962402054</v>
      </c>
      <c r="CP21" s="313">
        <f>CP15*INPUT!$E$18</f>
        <v>18360.424471390445</v>
      </c>
      <c r="CQ21" s="313">
        <f>CQ15*INPUT!$E$18</f>
        <v>18586.834937797081</v>
      </c>
      <c r="CR21" s="313">
        <f>CR15*INPUT!$E$18</f>
        <v>18816.037371207443</v>
      </c>
      <c r="CS21" s="313">
        <f>CS15*INPUT!$E$18</f>
        <v>19048.066200594152</v>
      </c>
      <c r="CT21" s="313">
        <f>CT15*INPUT!$E$18</f>
        <v>19282.95627948863</v>
      </c>
      <c r="CU21" s="313">
        <f>CU15*INPUT!$E$18</f>
        <v>19520.742891216527</v>
      </c>
      <c r="CV21" s="313">
        <f>CV15*INPUT!$E$18</f>
        <v>19761.461754197677</v>
      </c>
      <c r="CW21" s="313">
        <f>CW15*INPUT!$E$18</f>
        <v>20005.149027311465</v>
      </c>
      <c r="CX21" s="313">
        <f>CX15*INPUT!$E$18</f>
        <v>20251.841315328318</v>
      </c>
      <c r="CY21" s="313">
        <f>CY15*INPUT!$E$18</f>
        <v>20501.57567440817</v>
      </c>
      <c r="CZ21" s="313">
        <f>CZ15*INPUT!$E$18</f>
        <v>20754.389617666762</v>
      </c>
      <c r="DA21" s="313">
        <f>DA15*INPUT!$E$18</f>
        <v>21010.321120810553</v>
      </c>
      <c r="DB21" s="313">
        <f>DB15*INPUT!$E$18</f>
        <v>21269.408627841141</v>
      </c>
      <c r="DC21" s="313">
        <f>DC15*INPUT!$E$18</f>
        <v>21531.691056830005</v>
      </c>
      <c r="DD21" s="313">
        <f>DD15*INPUT!$E$18</f>
        <v>21797.207805764476</v>
      </c>
      <c r="DE21" s="313">
        <f>DE15*INPUT!$E$18</f>
        <v>22065.99875846579</v>
      </c>
      <c r="DF21" s="313">
        <f>DF15*INPUT!$E$18</f>
        <v>22338.104290580115</v>
      </c>
      <c r="DG21" s="313">
        <f>DG15*INPUT!$E$18</f>
        <v>22613.565275643461</v>
      </c>
      <c r="DH21" s="313">
        <f>DH15*INPUT!$E$18</f>
        <v>22892.423091221386</v>
      </c>
      <c r="DI21" s="313">
        <f>DI15*INPUT!$E$18</f>
        <v>23174.719625124395</v>
      </c>
      <c r="DJ21" s="313">
        <f>DJ15*INPUT!$E$18</f>
        <v>23460.497281700009</v>
      </c>
      <c r="DK21" s="313">
        <f>DK15*INPUT!$E$18</f>
        <v>23749.798988202394</v>
      </c>
      <c r="DL21" s="313">
        <f>DL15*INPUT!$E$18</f>
        <v>24042.668201240558</v>
      </c>
      <c r="DM21" s="313">
        <f>DM15*INPUT!$E$18</f>
        <v>24339.148913306071</v>
      </c>
      <c r="DN21" s="313">
        <f>DN15*INPUT!$E$18</f>
        <v>24639.28565938125</v>
      </c>
      <c r="DO21" s="313">
        <f>DO15*INPUT!$E$18</f>
        <v>24943.123523628863</v>
      </c>
      <c r="DP21" s="313">
        <f>DP15*INPUT!$E$18</f>
        <v>25250.70814616431</v>
      </c>
      <c r="DQ21" s="313">
        <f>DQ15*INPUT!$E$18</f>
        <v>25562.085729911316</v>
      </c>
      <c r="DR21" s="313">
        <f>DR15*INPUT!$E$18</f>
        <v>25877.303047542177</v>
      </c>
    </row>
    <row r="22" spans="1:122" x14ac:dyDescent="0.3">
      <c r="A22" s="443"/>
      <c r="B22" s="14" t="s">
        <v>19</v>
      </c>
      <c r="C22" s="313">
        <v>0</v>
      </c>
      <c r="D22" s="313">
        <v>0</v>
      </c>
      <c r="E22" s="313">
        <v>0</v>
      </c>
      <c r="F22" s="313">
        <v>0</v>
      </c>
      <c r="G22" s="313">
        <v>0</v>
      </c>
      <c r="H22" s="313">
        <v>0</v>
      </c>
      <c r="I22" s="313">
        <v>0</v>
      </c>
      <c r="J22" s="313">
        <v>0</v>
      </c>
      <c r="K22" s="313">
        <v>0</v>
      </c>
      <c r="L22" s="313">
        <v>0</v>
      </c>
      <c r="M22" s="313">
        <v>0</v>
      </c>
      <c r="N22" s="313">
        <v>0</v>
      </c>
      <c r="O22" s="116">
        <f>1000</f>
        <v>1000</v>
      </c>
      <c r="P22" s="116">
        <f>0</f>
        <v>0</v>
      </c>
      <c r="Q22" s="116">
        <f>0</f>
        <v>0</v>
      </c>
      <c r="R22" s="116">
        <f>1000</f>
        <v>1000</v>
      </c>
      <c r="S22" s="116">
        <f>0</f>
        <v>0</v>
      </c>
      <c r="T22" s="116">
        <f>0</f>
        <v>0</v>
      </c>
      <c r="U22" s="116">
        <f>1000</f>
        <v>1000</v>
      </c>
      <c r="V22" s="116">
        <f>0</f>
        <v>0</v>
      </c>
      <c r="W22" s="116">
        <f>0</f>
        <v>0</v>
      </c>
      <c r="X22" s="116">
        <f>1000</f>
        <v>1000</v>
      </c>
      <c r="Y22" s="116">
        <f>0</f>
        <v>0</v>
      </c>
      <c r="Z22" s="116">
        <f>0</f>
        <v>0</v>
      </c>
      <c r="AA22" s="116">
        <f>1000</f>
        <v>1000</v>
      </c>
      <c r="AB22" s="116">
        <f>0</f>
        <v>0</v>
      </c>
      <c r="AC22" s="116">
        <f>0</f>
        <v>0</v>
      </c>
      <c r="AD22" s="116">
        <f>1000</f>
        <v>1000</v>
      </c>
      <c r="AE22" s="116">
        <f>0</f>
        <v>0</v>
      </c>
      <c r="AF22" s="116">
        <f>0</f>
        <v>0</v>
      </c>
      <c r="AG22" s="116">
        <f>1000</f>
        <v>1000</v>
      </c>
      <c r="AH22" s="116">
        <f>0</f>
        <v>0</v>
      </c>
      <c r="AI22" s="116">
        <f>0</f>
        <v>0</v>
      </c>
      <c r="AJ22" s="116">
        <f>1000</f>
        <v>1000</v>
      </c>
      <c r="AK22" s="116">
        <f>0</f>
        <v>0</v>
      </c>
      <c r="AL22" s="116">
        <f>0</f>
        <v>0</v>
      </c>
      <c r="AM22" s="116">
        <f>1000</f>
        <v>1000</v>
      </c>
      <c r="AN22" s="116">
        <f>0</f>
        <v>0</v>
      </c>
      <c r="AO22" s="116">
        <f>0</f>
        <v>0</v>
      </c>
      <c r="AP22" s="116">
        <f>1000</f>
        <v>1000</v>
      </c>
      <c r="AQ22" s="116">
        <f>0</f>
        <v>0</v>
      </c>
      <c r="AR22" s="116">
        <f>0</f>
        <v>0</v>
      </c>
      <c r="AS22" s="116">
        <f>1000</f>
        <v>1000</v>
      </c>
      <c r="AT22" s="116">
        <f>0</f>
        <v>0</v>
      </c>
      <c r="AU22" s="116">
        <f>0</f>
        <v>0</v>
      </c>
      <c r="AV22" s="116">
        <f>1000</f>
        <v>1000</v>
      </c>
      <c r="AW22" s="116">
        <f>0</f>
        <v>0</v>
      </c>
      <c r="AX22" s="116">
        <f>0</f>
        <v>0</v>
      </c>
      <c r="AY22" s="116">
        <f>1000</f>
        <v>1000</v>
      </c>
      <c r="AZ22" s="116">
        <f>0</f>
        <v>0</v>
      </c>
      <c r="BA22" s="116">
        <f>0</f>
        <v>0</v>
      </c>
      <c r="BB22" s="116">
        <f>1000</f>
        <v>1000</v>
      </c>
      <c r="BC22" s="116">
        <f>0</f>
        <v>0</v>
      </c>
      <c r="BD22" s="116">
        <f>0</f>
        <v>0</v>
      </c>
      <c r="BE22" s="116">
        <f>1000</f>
        <v>1000</v>
      </c>
      <c r="BF22" s="116">
        <f>0</f>
        <v>0</v>
      </c>
      <c r="BG22" s="116">
        <f>0</f>
        <v>0</v>
      </c>
      <c r="BH22" s="116">
        <f>1000</f>
        <v>1000</v>
      </c>
      <c r="BI22" s="116">
        <f>0</f>
        <v>0</v>
      </c>
      <c r="BJ22" s="116">
        <f>0</f>
        <v>0</v>
      </c>
      <c r="BK22" s="116">
        <f>1000</f>
        <v>1000</v>
      </c>
      <c r="BL22" s="116">
        <f>0</f>
        <v>0</v>
      </c>
      <c r="BM22" s="116">
        <f>0</f>
        <v>0</v>
      </c>
      <c r="BN22" s="116">
        <f>1000</f>
        <v>1000</v>
      </c>
      <c r="BO22" s="116">
        <f>0</f>
        <v>0</v>
      </c>
      <c r="BP22" s="116">
        <f>0</f>
        <v>0</v>
      </c>
      <c r="BQ22" s="116">
        <f>1000</f>
        <v>1000</v>
      </c>
      <c r="BR22" s="116">
        <f>0</f>
        <v>0</v>
      </c>
      <c r="BS22" s="116">
        <f>0</f>
        <v>0</v>
      </c>
      <c r="BT22" s="116">
        <f>1000</f>
        <v>1000</v>
      </c>
      <c r="BU22" s="116">
        <f>0</f>
        <v>0</v>
      </c>
      <c r="BV22" s="116">
        <f>0</f>
        <v>0</v>
      </c>
      <c r="BW22" s="116">
        <f>1000</f>
        <v>1000</v>
      </c>
      <c r="BX22" s="116">
        <f>0</f>
        <v>0</v>
      </c>
      <c r="BY22" s="116">
        <f>0</f>
        <v>0</v>
      </c>
      <c r="BZ22" s="116">
        <f>1000</f>
        <v>1000</v>
      </c>
      <c r="CA22" s="116">
        <f>0</f>
        <v>0</v>
      </c>
      <c r="CB22" s="116">
        <f>0</f>
        <v>0</v>
      </c>
      <c r="CC22" s="116">
        <f>1000</f>
        <v>1000</v>
      </c>
      <c r="CD22" s="116">
        <f>0</f>
        <v>0</v>
      </c>
      <c r="CE22" s="116">
        <f>0</f>
        <v>0</v>
      </c>
      <c r="CF22" s="116">
        <f>1000</f>
        <v>1000</v>
      </c>
      <c r="CG22" s="116">
        <f>0</f>
        <v>0</v>
      </c>
      <c r="CH22" s="116">
        <f>0</f>
        <v>0</v>
      </c>
      <c r="CI22" s="116">
        <f>1000</f>
        <v>1000</v>
      </c>
      <c r="CJ22" s="116">
        <f>0</f>
        <v>0</v>
      </c>
      <c r="CK22" s="116">
        <f>0</f>
        <v>0</v>
      </c>
      <c r="CL22" s="116">
        <f>1000</f>
        <v>1000</v>
      </c>
      <c r="CM22" s="116">
        <f>0</f>
        <v>0</v>
      </c>
      <c r="CN22" s="116">
        <f>0</f>
        <v>0</v>
      </c>
      <c r="CO22" s="116">
        <f>1000</f>
        <v>1000</v>
      </c>
      <c r="CP22" s="116">
        <f>0</f>
        <v>0</v>
      </c>
      <c r="CQ22" s="116">
        <f>0</f>
        <v>0</v>
      </c>
      <c r="CR22" s="116">
        <f>1000</f>
        <v>1000</v>
      </c>
      <c r="CS22" s="116">
        <f>0</f>
        <v>0</v>
      </c>
      <c r="CT22" s="116">
        <f>0</f>
        <v>0</v>
      </c>
      <c r="CU22" s="116">
        <f>1000</f>
        <v>1000</v>
      </c>
      <c r="CV22" s="116">
        <f>0</f>
        <v>0</v>
      </c>
      <c r="CW22" s="116">
        <f>0</f>
        <v>0</v>
      </c>
      <c r="CX22" s="116">
        <f>1000</f>
        <v>1000</v>
      </c>
      <c r="CY22" s="116">
        <f>0</f>
        <v>0</v>
      </c>
      <c r="CZ22" s="116">
        <f>0</f>
        <v>0</v>
      </c>
      <c r="DA22" s="116">
        <f>1000</f>
        <v>1000</v>
      </c>
      <c r="DB22" s="116">
        <f>0</f>
        <v>0</v>
      </c>
      <c r="DC22" s="116">
        <f>0</f>
        <v>0</v>
      </c>
      <c r="DD22" s="116">
        <f>1000</f>
        <v>1000</v>
      </c>
      <c r="DE22" s="116">
        <f>0</f>
        <v>0</v>
      </c>
      <c r="DF22" s="116">
        <f>0</f>
        <v>0</v>
      </c>
      <c r="DG22" s="116">
        <f>1000</f>
        <v>1000</v>
      </c>
      <c r="DH22" s="116">
        <f>0</f>
        <v>0</v>
      </c>
      <c r="DI22" s="116">
        <f>0</f>
        <v>0</v>
      </c>
      <c r="DJ22" s="116">
        <f>1000</f>
        <v>1000</v>
      </c>
      <c r="DK22" s="116">
        <f>0</f>
        <v>0</v>
      </c>
      <c r="DL22" s="116">
        <f>0</f>
        <v>0</v>
      </c>
      <c r="DM22" s="116">
        <f>1000</f>
        <v>1000</v>
      </c>
      <c r="DN22" s="116">
        <f>0</f>
        <v>0</v>
      </c>
      <c r="DO22" s="116">
        <f>0</f>
        <v>0</v>
      </c>
      <c r="DP22" s="116">
        <f>1000</f>
        <v>1000</v>
      </c>
      <c r="DQ22" s="116">
        <f>0</f>
        <v>0</v>
      </c>
      <c r="DR22" s="116">
        <f>0</f>
        <v>0</v>
      </c>
    </row>
    <row r="23" spans="1:122" ht="15" thickBot="1" x14ac:dyDescent="0.35">
      <c r="A23" s="444"/>
      <c r="B23" s="166" t="s">
        <v>18</v>
      </c>
      <c r="C23" s="313">
        <f>500</f>
        <v>500</v>
      </c>
      <c r="D23" s="313">
        <f>500</f>
        <v>500</v>
      </c>
      <c r="E23" s="313">
        <f>500</f>
        <v>500</v>
      </c>
      <c r="F23" s="313">
        <f>500</f>
        <v>500</v>
      </c>
      <c r="G23" s="313">
        <f>500</f>
        <v>500</v>
      </c>
      <c r="H23" s="313">
        <f>500</f>
        <v>500</v>
      </c>
      <c r="I23" s="313">
        <f>500</f>
        <v>500</v>
      </c>
      <c r="J23" s="313">
        <f>500</f>
        <v>500</v>
      </c>
      <c r="K23" s="313">
        <f>500</f>
        <v>500</v>
      </c>
      <c r="L23" s="313">
        <f>500</f>
        <v>500</v>
      </c>
      <c r="M23" s="313">
        <f>500</f>
        <v>500</v>
      </c>
      <c r="N23" s="313">
        <f>500</f>
        <v>500</v>
      </c>
      <c r="O23" s="313">
        <f>500</f>
        <v>500</v>
      </c>
      <c r="P23" s="313">
        <f>500</f>
        <v>500</v>
      </c>
      <c r="Q23" s="313">
        <f>500</f>
        <v>500</v>
      </c>
      <c r="R23" s="313">
        <f>500</f>
        <v>500</v>
      </c>
      <c r="S23" s="313">
        <f>500</f>
        <v>500</v>
      </c>
      <c r="T23" s="313">
        <f>500</f>
        <v>500</v>
      </c>
      <c r="U23" s="313">
        <f>500</f>
        <v>500</v>
      </c>
      <c r="V23" s="313">
        <f>500</f>
        <v>500</v>
      </c>
      <c r="W23" s="313">
        <f>500</f>
        <v>500</v>
      </c>
      <c r="X23" s="313">
        <f>500</f>
        <v>500</v>
      </c>
      <c r="Y23" s="313">
        <f>500</f>
        <v>500</v>
      </c>
      <c r="Z23" s="313">
        <f>500</f>
        <v>500</v>
      </c>
      <c r="AA23" s="313">
        <f>500</f>
        <v>500</v>
      </c>
      <c r="AB23" s="313">
        <f>500</f>
        <v>500</v>
      </c>
      <c r="AC23" s="313">
        <f>500</f>
        <v>500</v>
      </c>
      <c r="AD23" s="313">
        <f>500</f>
        <v>500</v>
      </c>
      <c r="AE23" s="313">
        <f>500</f>
        <v>500</v>
      </c>
      <c r="AF23" s="313">
        <f>500</f>
        <v>500</v>
      </c>
      <c r="AG23" s="313">
        <f>500</f>
        <v>500</v>
      </c>
      <c r="AH23" s="313">
        <f>500</f>
        <v>500</v>
      </c>
      <c r="AI23" s="313">
        <f>500</f>
        <v>500</v>
      </c>
      <c r="AJ23" s="313">
        <f>500</f>
        <v>500</v>
      </c>
      <c r="AK23" s="313">
        <f>500</f>
        <v>500</v>
      </c>
      <c r="AL23" s="313">
        <f>500</f>
        <v>500</v>
      </c>
      <c r="AM23" s="313">
        <f>500</f>
        <v>500</v>
      </c>
      <c r="AN23" s="313">
        <f>500</f>
        <v>500</v>
      </c>
      <c r="AO23" s="313">
        <f>500</f>
        <v>500</v>
      </c>
      <c r="AP23" s="313">
        <f>500</f>
        <v>500</v>
      </c>
      <c r="AQ23" s="313">
        <f>500</f>
        <v>500</v>
      </c>
      <c r="AR23" s="313">
        <f>500</f>
        <v>500</v>
      </c>
      <c r="AS23" s="313">
        <f>500</f>
        <v>500</v>
      </c>
      <c r="AT23" s="313">
        <f>500</f>
        <v>500</v>
      </c>
      <c r="AU23" s="313">
        <f>500</f>
        <v>500</v>
      </c>
      <c r="AV23" s="313">
        <f>500</f>
        <v>500</v>
      </c>
      <c r="AW23" s="313">
        <f>500</f>
        <v>500</v>
      </c>
      <c r="AX23" s="313">
        <f>500</f>
        <v>500</v>
      </c>
      <c r="AY23" s="313">
        <f>500</f>
        <v>500</v>
      </c>
      <c r="AZ23" s="116">
        <f>500</f>
        <v>500</v>
      </c>
      <c r="BA23" s="313">
        <f>500</f>
        <v>500</v>
      </c>
      <c r="BB23" s="313">
        <f>500</f>
        <v>500</v>
      </c>
      <c r="BC23" s="313">
        <f>500</f>
        <v>500</v>
      </c>
      <c r="BD23" s="313">
        <f>500</f>
        <v>500</v>
      </c>
      <c r="BE23" s="313">
        <f>500</f>
        <v>500</v>
      </c>
      <c r="BF23" s="313">
        <f>500</f>
        <v>500</v>
      </c>
      <c r="BG23" s="313">
        <f>500</f>
        <v>500</v>
      </c>
      <c r="BH23" s="313">
        <f>500</f>
        <v>500</v>
      </c>
      <c r="BI23" s="313">
        <f>500</f>
        <v>500</v>
      </c>
      <c r="BJ23" s="313">
        <f>500</f>
        <v>500</v>
      </c>
      <c r="BK23" s="313">
        <f>500</f>
        <v>500</v>
      </c>
      <c r="BL23" s="313">
        <f>500</f>
        <v>500</v>
      </c>
      <c r="BM23" s="313">
        <f>500</f>
        <v>500</v>
      </c>
      <c r="BN23" s="313">
        <f>500</f>
        <v>500</v>
      </c>
      <c r="BO23" s="313">
        <f>500</f>
        <v>500</v>
      </c>
      <c r="BP23" s="313">
        <f>500</f>
        <v>500</v>
      </c>
      <c r="BQ23" s="313">
        <f>500</f>
        <v>500</v>
      </c>
      <c r="BR23" s="313">
        <f>500</f>
        <v>500</v>
      </c>
      <c r="BS23" s="313">
        <f>500</f>
        <v>500</v>
      </c>
      <c r="BT23" s="313">
        <f>500</f>
        <v>500</v>
      </c>
      <c r="BU23" s="313">
        <f>500</f>
        <v>500</v>
      </c>
      <c r="BV23" s="313">
        <f>500</f>
        <v>500</v>
      </c>
      <c r="BW23" s="313">
        <f>500</f>
        <v>500</v>
      </c>
      <c r="BX23" s="313">
        <f>500</f>
        <v>500</v>
      </c>
      <c r="BY23" s="313">
        <f>500</f>
        <v>500</v>
      </c>
      <c r="BZ23" s="313">
        <f>500</f>
        <v>500</v>
      </c>
      <c r="CA23" s="313">
        <f>500</f>
        <v>500</v>
      </c>
      <c r="CB23" s="313">
        <f>500</f>
        <v>500</v>
      </c>
      <c r="CC23" s="313">
        <f>500</f>
        <v>500</v>
      </c>
      <c r="CD23" s="313">
        <f>500</f>
        <v>500</v>
      </c>
      <c r="CE23" s="313">
        <f>500</f>
        <v>500</v>
      </c>
      <c r="CF23" s="313">
        <f>500</f>
        <v>500</v>
      </c>
      <c r="CG23" s="313">
        <f>500</f>
        <v>500</v>
      </c>
      <c r="CH23" s="313">
        <f>500</f>
        <v>500</v>
      </c>
      <c r="CI23" s="313">
        <f>500</f>
        <v>500</v>
      </c>
      <c r="CJ23" s="313">
        <f>500</f>
        <v>500</v>
      </c>
      <c r="CK23" s="313">
        <f>500</f>
        <v>500</v>
      </c>
      <c r="CL23" s="313">
        <f>500</f>
        <v>500</v>
      </c>
      <c r="CM23" s="313">
        <f>500</f>
        <v>500</v>
      </c>
      <c r="CN23" s="313">
        <f>500</f>
        <v>500</v>
      </c>
      <c r="CO23" s="313">
        <f>500</f>
        <v>500</v>
      </c>
      <c r="CP23" s="313">
        <f>500</f>
        <v>500</v>
      </c>
      <c r="CQ23" s="313">
        <f>500</f>
        <v>500</v>
      </c>
      <c r="CR23" s="313">
        <f>500</f>
        <v>500</v>
      </c>
      <c r="CS23" s="313">
        <f>500</f>
        <v>500</v>
      </c>
      <c r="CT23" s="313">
        <f>500</f>
        <v>500</v>
      </c>
      <c r="CU23" s="313">
        <f>500</f>
        <v>500</v>
      </c>
      <c r="CV23" s="313">
        <f>500</f>
        <v>500</v>
      </c>
      <c r="CW23" s="313">
        <f>500</f>
        <v>500</v>
      </c>
      <c r="CX23" s="313">
        <f>500</f>
        <v>500</v>
      </c>
      <c r="CY23" s="313">
        <f>500</f>
        <v>500</v>
      </c>
      <c r="CZ23" s="313">
        <f>500</f>
        <v>500</v>
      </c>
      <c r="DA23" s="313">
        <f>500</f>
        <v>500</v>
      </c>
      <c r="DB23" s="313">
        <f>500</f>
        <v>500</v>
      </c>
      <c r="DC23" s="313">
        <f>500</f>
        <v>500</v>
      </c>
      <c r="DD23" s="313">
        <f>500</f>
        <v>500</v>
      </c>
      <c r="DE23" s="313">
        <f>500</f>
        <v>500</v>
      </c>
      <c r="DF23" s="313">
        <f>500</f>
        <v>500</v>
      </c>
      <c r="DG23" s="313">
        <f>500</f>
        <v>500</v>
      </c>
      <c r="DH23" s="313">
        <f>500</f>
        <v>500</v>
      </c>
      <c r="DI23" s="313">
        <f>500</f>
        <v>500</v>
      </c>
      <c r="DJ23" s="313">
        <f>500</f>
        <v>500</v>
      </c>
      <c r="DK23" s="313">
        <f>500</f>
        <v>500</v>
      </c>
      <c r="DL23" s="313">
        <f>500</f>
        <v>500</v>
      </c>
      <c r="DM23" s="313">
        <f>500</f>
        <v>500</v>
      </c>
      <c r="DN23" s="313">
        <f>500</f>
        <v>500</v>
      </c>
      <c r="DO23" s="313">
        <f>500</f>
        <v>500</v>
      </c>
      <c r="DP23" s="313">
        <f>500</f>
        <v>500</v>
      </c>
      <c r="DQ23" s="313">
        <f>500</f>
        <v>500</v>
      </c>
      <c r="DR23" s="313">
        <f>500</f>
        <v>500</v>
      </c>
    </row>
    <row r="24" spans="1:122" x14ac:dyDescent="0.3">
      <c r="A24" s="24"/>
      <c r="B24" s="4" t="s">
        <v>8</v>
      </c>
      <c r="C24" s="116">
        <f>SUM(C17:C23)</f>
        <v>14142.36</v>
      </c>
      <c r="D24" s="116">
        <f t="shared" ref="D24:BO24" si="9">SUM(D17:D23)</f>
        <v>25766.14</v>
      </c>
      <c r="E24" s="116">
        <f t="shared" si="9"/>
        <v>26310.260000000002</v>
      </c>
      <c r="F24" s="116">
        <f t="shared" si="9"/>
        <v>31640.5</v>
      </c>
      <c r="G24" s="116">
        <f t="shared" si="9"/>
        <v>30271.599999999999</v>
      </c>
      <c r="H24" s="116">
        <f t="shared" si="9"/>
        <v>32287.559999999998</v>
      </c>
      <c r="I24" s="116">
        <f t="shared" si="9"/>
        <v>33195.699999999997</v>
      </c>
      <c r="J24" s="116">
        <f t="shared" si="9"/>
        <v>12121.919999999998</v>
      </c>
      <c r="K24" s="116">
        <f t="shared" si="9"/>
        <v>51590.36</v>
      </c>
      <c r="L24" s="116">
        <f t="shared" si="9"/>
        <v>43352.92</v>
      </c>
      <c r="M24" s="116">
        <f t="shared" si="9"/>
        <v>43352.92</v>
      </c>
      <c r="N24" s="116">
        <f t="shared" si="9"/>
        <v>43352.92</v>
      </c>
      <c r="O24" s="116">
        <f t="shared" si="9"/>
        <v>44776.854093518399</v>
      </c>
      <c r="P24" s="116">
        <f t="shared" si="9"/>
        <v>44205.97531532772</v>
      </c>
      <c r="Q24" s="116">
        <f t="shared" si="9"/>
        <v>44640.347245043034</v>
      </c>
      <c r="R24" s="116">
        <f t="shared" si="9"/>
        <v>46080.034242653055</v>
      </c>
      <c r="S24" s="116">
        <f t="shared" si="9"/>
        <v>45525.101458108591</v>
      </c>
      <c r="T24" s="116">
        <f t="shared" si="9"/>
        <v>45975.614841028859</v>
      </c>
      <c r="U24" s="116">
        <f t="shared" si="9"/>
        <v>47431.641150527292</v>
      </c>
      <c r="V24" s="116">
        <f t="shared" si="9"/>
        <v>46893.247965158036</v>
      </c>
      <c r="W24" s="116">
        <f t="shared" si="9"/>
        <v>47360.503692984814</v>
      </c>
      <c r="X24" s="116">
        <f t="shared" si="9"/>
        <v>48833.477581773674</v>
      </c>
      <c r="Y24" s="116">
        <f t="shared" si="9"/>
        <v>48312.239729310968</v>
      </c>
      <c r="Z24" s="116">
        <f t="shared" si="9"/>
        <v>48796.861093848318</v>
      </c>
      <c r="AA24" s="116">
        <f t="shared" si="9"/>
        <v>58364.60083793955</v>
      </c>
      <c r="AB24" s="116">
        <f t="shared" si="9"/>
        <v>57960.760354270991</v>
      </c>
      <c r="AC24" s="116">
        <f t="shared" si="9"/>
        <v>58564.225484211951</v>
      </c>
      <c r="AD24" s="116">
        <f t="shared" si="9"/>
        <v>60175.085881040919</v>
      </c>
      <c r="AE24" s="116">
        <f t="shared" si="9"/>
        <v>59793.432299458465</v>
      </c>
      <c r="AF24" s="116">
        <f t="shared" si="9"/>
        <v>60419.35660913014</v>
      </c>
      <c r="AG24" s="116">
        <f t="shared" si="9"/>
        <v>62052.951808395956</v>
      </c>
      <c r="AH24" s="116">
        <f t="shared" si="9"/>
        <v>61694.31203814871</v>
      </c>
      <c r="AI24" s="116">
        <f t="shared" si="9"/>
        <v>62343.532595882905</v>
      </c>
      <c r="AJ24" s="116">
        <f t="shared" si="9"/>
        <v>64000.7099499166</v>
      </c>
      <c r="AK24" s="116">
        <f t="shared" si="9"/>
        <v>63665.941753788284</v>
      </c>
      <c r="AL24" s="116">
        <f t="shared" si="9"/>
        <v>64339.326860830806</v>
      </c>
      <c r="AM24" s="116">
        <f t="shared" si="9"/>
        <v>66020.96533892474</v>
      </c>
      <c r="AN24" s="116">
        <f t="shared" si="9"/>
        <v>65710.958485433177</v>
      </c>
      <c r="AO24" s="116">
        <f t="shared" si="9"/>
        <v>66409.40884232035</v>
      </c>
      <c r="AP24" s="116">
        <f t="shared" si="9"/>
        <v>68116.42021145625</v>
      </c>
      <c r="AQ24" s="116">
        <f t="shared" si="9"/>
        <v>67832.097670109593</v>
      </c>
      <c r="AR24" s="116">
        <f t="shared" si="9"/>
        <v>68556.547586631437</v>
      </c>
      <c r="AS24" s="116">
        <f t="shared" si="9"/>
        <v>70289.877636331657</v>
      </c>
      <c r="AT24" s="116">
        <f t="shared" si="9"/>
        <v>70032.196817551012</v>
      </c>
      <c r="AU24" s="116">
        <f t="shared" si="9"/>
        <v>70783.615467930795</v>
      </c>
      <c r="AV24" s="116">
        <f t="shared" si="9"/>
        <v>72544.245280882678</v>
      </c>
      <c r="AW24" s="116">
        <f t="shared" si="9"/>
        <v>72314.199322261324</v>
      </c>
      <c r="AX24" s="116">
        <f t="shared" si="9"/>
        <v>73093.592047242157</v>
      </c>
      <c r="AY24" s="116">
        <f t="shared" si="9"/>
        <v>74882.539317406685</v>
      </c>
      <c r="AZ24" s="116">
        <f t="shared" si="9"/>
        <v>74681.158418038249</v>
      </c>
      <c r="BA24" s="116">
        <f t="shared" si="9"/>
        <v>75489.568075630377</v>
      </c>
      <c r="BB24" s="116">
        <f t="shared" si="9"/>
        <v>77307.888475610875</v>
      </c>
      <c r="BC24" s="116">
        <f t="shared" si="9"/>
        <v>77136.241280283764</v>
      </c>
      <c r="BD24" s="116">
        <f t="shared" si="9"/>
        <v>77974.749646992132</v>
      </c>
      <c r="BE24" s="116">
        <f t="shared" si="9"/>
        <v>79823.538246504482</v>
      </c>
      <c r="BF24" s="116">
        <f t="shared" si="9"/>
        <v>79682.733281627327</v>
      </c>
      <c r="BG24" s="116">
        <f t="shared" si="9"/>
        <v>80552.462506046795</v>
      </c>
      <c r="BH24" s="116">
        <f t="shared" si="9"/>
        <v>82432.855243402213</v>
      </c>
      <c r="BI24" s="116">
        <f t="shared" si="9"/>
        <v>82324.042406594206</v>
      </c>
      <c r="BJ24" s="116">
        <f t="shared" si="9"/>
        <v>83226.156517330659</v>
      </c>
      <c r="BK24" s="116">
        <f t="shared" si="9"/>
        <v>85139.331725913013</v>
      </c>
      <c r="BL24" s="116">
        <f t="shared" si="9"/>
        <v>85063.703831266102</v>
      </c>
      <c r="BM24" s="116">
        <f t="shared" si="9"/>
        <v>85999.410301214622</v>
      </c>
      <c r="BN24" s="116">
        <f t="shared" si="9"/>
        <v>87946.590293008834</v>
      </c>
      <c r="BO24" s="116">
        <f t="shared" si="9"/>
        <v>87905.384674103247</v>
      </c>
      <c r="BP24" s="116">
        <f t="shared" ref="BP24:DR24" si="10">SUM(BP17:BP23)</f>
        <v>88875.936043190653</v>
      </c>
      <c r="BQ24" s="116">
        <f t="shared" si="10"/>
        <v>90858.388751495324</v>
      </c>
      <c r="BR24" s="116">
        <f t="shared" si="10"/>
        <v>90852.888924327985</v>
      </c>
      <c r="BS24" s="116">
        <f t="shared" si="10"/>
        <v>91859.584482906255</v>
      </c>
      <c r="BT24" s="116">
        <f t="shared" si="10"/>
        <v>93878.625166443526</v>
      </c>
      <c r="BU24" s="116">
        <f t="shared" si="10"/>
        <v>93910.162554509821</v>
      </c>
      <c r="BV24" s="116">
        <f t="shared" si="10"/>
        <v>94954.350089667598</v>
      </c>
      <c r="BW24" s="116">
        <f t="shared" si="10"/>
        <v>96156.705241025513</v>
      </c>
      <c r="BX24" s="116">
        <f t="shared" si="10"/>
        <v>95361.484190328061</v>
      </c>
      <c r="BY24" s="116">
        <f t="shared" si="10"/>
        <v>95568.716147737272</v>
      </c>
      <c r="BZ24" s="116">
        <f t="shared" si="10"/>
        <v>96778.430677177937</v>
      </c>
      <c r="CA24" s="116">
        <f t="shared" si="10"/>
        <v>95990.657700638942</v>
      </c>
      <c r="CB24" s="116">
        <f t="shared" si="10"/>
        <v>96205.427502526931</v>
      </c>
      <c r="CC24" s="116">
        <f t="shared" si="10"/>
        <v>97422.770734073274</v>
      </c>
      <c r="CD24" s="116">
        <f t="shared" si="10"/>
        <v>96642.718417794618</v>
      </c>
      <c r="CE24" s="116">
        <f t="shared" si="10"/>
        <v>96865.301952007867</v>
      </c>
      <c r="CF24" s="116">
        <f t="shared" si="10"/>
        <v>98090.55311540034</v>
      </c>
      <c r="CG24" s="116">
        <f t="shared" si="10"/>
        <v>97318.504071655596</v>
      </c>
      <c r="CH24" s="116">
        <f t="shared" si="10"/>
        <v>97549.187374135654</v>
      </c>
      <c r="CI24" s="116">
        <f t="shared" si="10"/>
        <v>98782.635970620409</v>
      </c>
      <c r="CJ24" s="116">
        <f t="shared" si="10"/>
        <v>98018.883208104846</v>
      </c>
      <c r="CK24" s="116">
        <f t="shared" si="10"/>
        <v>98257.962837654821</v>
      </c>
      <c r="CL24" s="116">
        <f t="shared" si="10"/>
        <v>99499.909019321887</v>
      </c>
      <c r="CM24" s="116">
        <f t="shared" si="10"/>
        <v>98744.756327118361</v>
      </c>
      <c r="CN24" s="116">
        <f t="shared" si="10"/>
        <v>98992.539754052952</v>
      </c>
      <c r="CO24" s="116">
        <f t="shared" si="10"/>
        <v>100243.29471722773</v>
      </c>
      <c r="CP24" s="116">
        <f t="shared" si="10"/>
        <v>99497.057062997555</v>
      </c>
      <c r="CQ24" s="116">
        <f t="shared" si="10"/>
        <v>99753.863072192122</v>
      </c>
      <c r="CR24" s="116">
        <f t="shared" si="10"/>
        <v>101013.74946540207</v>
      </c>
      <c r="CS24" s="116">
        <f t="shared" si="10"/>
        <v>100276.75340832933</v>
      </c>
      <c r="CT24" s="116">
        <f t="shared" si="10"/>
        <v>100542.91251720284</v>
      </c>
      <c r="CU24" s="116">
        <f t="shared" si="10"/>
        <v>101812.26486426053</v>
      </c>
      <c r="CV24" s="116">
        <f t="shared" si="10"/>
        <v>101084.84898329784</v>
      </c>
      <c r="CW24" s="116">
        <f t="shared" si="10"/>
        <v>101360.70387528431</v>
      </c>
      <c r="CX24" s="116">
        <f t="shared" si="10"/>
        <v>102639.86901404853</v>
      </c>
      <c r="CY24" s="116">
        <f t="shared" si="10"/>
        <v>101922.38435203249</v>
      </c>
      <c r="CZ24" s="116">
        <f t="shared" si="10"/>
        <v>102208.29032611618</v>
      </c>
      <c r="DA24" s="116">
        <f t="shared" si="10"/>
        <v>103497.62786351338</v>
      </c>
      <c r="DB24" s="116">
        <f t="shared" si="10"/>
        <v>102790.43838773917</v>
      </c>
      <c r="DC24" s="116">
        <f t="shared" si="10"/>
        <v>103086.76382465052</v>
      </c>
      <c r="DD24" s="116">
        <f t="shared" si="10"/>
        <v>104386.64660856052</v>
      </c>
      <c r="DE24" s="116">
        <f t="shared" si="10"/>
        <v>103690.12968842725</v>
      </c>
      <c r="DF24" s="116">
        <f t="shared" si="10"/>
        <v>103997.2565341181</v>
      </c>
      <c r="DG24" s="116">
        <f t="shared" si="10"/>
        <v>105308.07114275081</v>
      </c>
      <c r="DH24" s="116">
        <f t="shared" si="10"/>
        <v>104622.61804511162</v>
      </c>
      <c r="DI24" s="116">
        <f t="shared" si="10"/>
        <v>104940.94231215204</v>
      </c>
      <c r="DJ24" s="116">
        <f t="shared" si="10"/>
        <v>106263.0895615647</v>
      </c>
      <c r="DK24" s="116">
        <f t="shared" si="10"/>
        <v>105589.10596443969</v>
      </c>
      <c r="DL24" s="116">
        <f t="shared" si="10"/>
        <v>105919.03825200198</v>
      </c>
      <c r="DM24" s="116">
        <f t="shared" si="10"/>
        <v>107252.93372243129</v>
      </c>
      <c r="DN24" s="116">
        <f t="shared" si="10"/>
        <v>106590.8402477651</v>
      </c>
      <c r="DO24" s="116">
        <f t="shared" si="10"/>
        <v>106932.8062808859</v>
      </c>
      <c r="DP24" s="116">
        <f t="shared" si="10"/>
        <v>108278.88086259394</v>
      </c>
      <c r="DQ24" s="116">
        <f t="shared" si="10"/>
        <v>107629.11362876619</v>
      </c>
      <c r="DR24" s="116">
        <f t="shared" si="10"/>
        <v>107983.55481760277</v>
      </c>
    </row>
    <row r="25" spans="1:122" ht="15" thickBot="1" x14ac:dyDescent="0.35">
      <c r="C25" s="311"/>
      <c r="D25" s="311"/>
      <c r="E25" s="311"/>
      <c r="F25" s="311"/>
      <c r="G25" s="311"/>
      <c r="H25" s="311"/>
      <c r="I25" s="311"/>
      <c r="J25" s="311"/>
      <c r="K25" s="311"/>
      <c r="L25" s="311"/>
      <c r="M25" s="311"/>
      <c r="N25" s="311"/>
      <c r="O25" s="311"/>
      <c r="P25" s="311"/>
      <c r="Q25" s="311"/>
      <c r="R25" s="311"/>
      <c r="S25" s="311"/>
      <c r="T25" s="311"/>
      <c r="U25" s="311"/>
      <c r="V25" s="311"/>
      <c r="W25" s="311"/>
      <c r="X25" s="311"/>
      <c r="Y25" s="311"/>
      <c r="Z25" s="311"/>
      <c r="AA25" s="311"/>
      <c r="AB25" s="311"/>
      <c r="AC25" s="311"/>
      <c r="AD25" s="311"/>
      <c r="AE25" s="311"/>
      <c r="AF25" s="311"/>
      <c r="AG25" s="311"/>
      <c r="AH25" s="311"/>
      <c r="AI25" s="311"/>
      <c r="AJ25" s="311"/>
      <c r="AK25" s="311"/>
      <c r="AL25" s="311"/>
      <c r="AM25" s="311"/>
      <c r="AN25" s="311"/>
      <c r="AO25" s="311"/>
      <c r="AP25" s="311"/>
      <c r="AQ25" s="311"/>
      <c r="AR25" s="311"/>
      <c r="AS25" s="311"/>
      <c r="AT25" s="311"/>
      <c r="AU25" s="311"/>
      <c r="AV25" s="311"/>
      <c r="AW25" s="311"/>
      <c r="AX25" s="311"/>
      <c r="AY25" s="311"/>
      <c r="AZ25" s="311"/>
      <c r="BA25" s="311"/>
      <c r="BB25" s="311"/>
      <c r="BC25" s="311"/>
      <c r="BD25" s="311"/>
      <c r="BE25" s="311"/>
      <c r="BF25" s="311"/>
      <c r="BG25" s="311"/>
      <c r="BH25" s="311"/>
      <c r="BI25" s="311"/>
      <c r="BJ25" s="311"/>
      <c r="BK25" s="206"/>
      <c r="BL25" s="206"/>
      <c r="BM25" s="206"/>
      <c r="BN25" s="206"/>
      <c r="BO25" s="206"/>
      <c r="BP25" s="206"/>
      <c r="BQ25" s="206"/>
      <c r="BR25" s="206"/>
      <c r="BS25" s="206"/>
      <c r="BT25" s="206"/>
      <c r="BU25" s="206"/>
      <c r="BV25" s="206"/>
      <c r="BW25" s="206"/>
      <c r="BX25" s="206"/>
      <c r="BY25" s="206"/>
      <c r="BZ25" s="206"/>
      <c r="CA25" s="206"/>
      <c r="CB25" s="206"/>
      <c r="CC25" s="206"/>
      <c r="CD25" s="206"/>
      <c r="CE25" s="206"/>
      <c r="CF25" s="206"/>
      <c r="CG25" s="206"/>
      <c r="CH25" s="206"/>
      <c r="CI25" s="206"/>
      <c r="CJ25" s="206"/>
      <c r="CK25" s="206"/>
      <c r="CL25" s="206"/>
      <c r="CM25" s="206"/>
      <c r="CN25" s="206"/>
      <c r="CO25" s="206"/>
      <c r="CP25" s="206"/>
      <c r="CQ25" s="206"/>
      <c r="CR25" s="206"/>
      <c r="CS25" s="206"/>
      <c r="CT25" s="206"/>
      <c r="CU25" s="206"/>
      <c r="CV25" s="206"/>
      <c r="CW25" s="206"/>
      <c r="CX25" s="206"/>
      <c r="CY25" s="206"/>
      <c r="CZ25" s="206"/>
      <c r="DA25" s="206"/>
      <c r="DB25" s="206"/>
      <c r="DC25" s="206"/>
      <c r="DD25" s="206"/>
      <c r="DE25" s="206"/>
      <c r="DF25" s="206"/>
      <c r="DG25" s="206"/>
      <c r="DH25" s="206"/>
      <c r="DI25" s="206"/>
      <c r="DJ25" s="206"/>
      <c r="DK25" s="206"/>
      <c r="DL25" s="206"/>
      <c r="DM25" s="206"/>
      <c r="DN25" s="206"/>
      <c r="DO25" s="206"/>
      <c r="DP25" s="206"/>
      <c r="DQ25" s="206"/>
      <c r="DR25" s="206"/>
    </row>
    <row r="26" spans="1:122" x14ac:dyDescent="0.3">
      <c r="A26" s="442" t="s">
        <v>215</v>
      </c>
      <c r="B26" s="16" t="s">
        <v>77</v>
      </c>
      <c r="C26" s="313">
        <f>833.3</f>
        <v>833.3</v>
      </c>
      <c r="D26" s="116">
        <f t="shared" ref="D26:Z26" si="11">833.3</f>
        <v>833.3</v>
      </c>
      <c r="E26" s="116">
        <f t="shared" si="11"/>
        <v>833.3</v>
      </c>
      <c r="F26" s="116">
        <f t="shared" si="11"/>
        <v>833.3</v>
      </c>
      <c r="G26" s="116">
        <f t="shared" si="11"/>
        <v>833.3</v>
      </c>
      <c r="H26" s="116">
        <f t="shared" si="11"/>
        <v>833.3</v>
      </c>
      <c r="I26" s="116">
        <f t="shared" si="11"/>
        <v>833.3</v>
      </c>
      <c r="J26" s="116">
        <f t="shared" si="11"/>
        <v>833.3</v>
      </c>
      <c r="K26" s="116">
        <f t="shared" si="11"/>
        <v>833.3</v>
      </c>
      <c r="L26" s="116">
        <f t="shared" si="11"/>
        <v>833.3</v>
      </c>
      <c r="M26" s="116">
        <f t="shared" si="11"/>
        <v>833.3</v>
      </c>
      <c r="N26" s="116">
        <f t="shared" si="11"/>
        <v>833.3</v>
      </c>
      <c r="O26" s="116">
        <f t="shared" si="11"/>
        <v>833.3</v>
      </c>
      <c r="P26" s="116">
        <f t="shared" si="11"/>
        <v>833.3</v>
      </c>
      <c r="Q26" s="116">
        <f t="shared" si="11"/>
        <v>833.3</v>
      </c>
      <c r="R26" s="116">
        <f t="shared" si="11"/>
        <v>833.3</v>
      </c>
      <c r="S26" s="116">
        <f t="shared" si="11"/>
        <v>833.3</v>
      </c>
      <c r="T26" s="116">
        <f t="shared" si="11"/>
        <v>833.3</v>
      </c>
      <c r="U26" s="116">
        <f t="shared" si="11"/>
        <v>833.3</v>
      </c>
      <c r="V26" s="116">
        <f t="shared" si="11"/>
        <v>833.3</v>
      </c>
      <c r="W26" s="116">
        <f t="shared" si="11"/>
        <v>833.3</v>
      </c>
      <c r="X26" s="116">
        <f t="shared" si="11"/>
        <v>833.3</v>
      </c>
      <c r="Y26" s="116">
        <f t="shared" si="11"/>
        <v>833.3</v>
      </c>
      <c r="Z26" s="116">
        <f t="shared" si="11"/>
        <v>833.3</v>
      </c>
      <c r="AA26" s="116">
        <f>$Z$26*(1+0.3)</f>
        <v>1083.29</v>
      </c>
      <c r="AB26" s="116">
        <f t="shared" ref="AB26:CM26" si="12">$Z$26*(1+0.3)</f>
        <v>1083.29</v>
      </c>
      <c r="AC26" s="116">
        <f t="shared" si="12"/>
        <v>1083.29</v>
      </c>
      <c r="AD26" s="116">
        <f t="shared" si="12"/>
        <v>1083.29</v>
      </c>
      <c r="AE26" s="116">
        <f t="shared" si="12"/>
        <v>1083.29</v>
      </c>
      <c r="AF26" s="116">
        <f t="shared" si="12"/>
        <v>1083.29</v>
      </c>
      <c r="AG26" s="116">
        <f t="shared" si="12"/>
        <v>1083.29</v>
      </c>
      <c r="AH26" s="116">
        <f t="shared" si="12"/>
        <v>1083.29</v>
      </c>
      <c r="AI26" s="116">
        <f t="shared" si="12"/>
        <v>1083.29</v>
      </c>
      <c r="AJ26" s="116">
        <f t="shared" si="12"/>
        <v>1083.29</v>
      </c>
      <c r="AK26" s="116">
        <f t="shared" si="12"/>
        <v>1083.29</v>
      </c>
      <c r="AL26" s="116">
        <f t="shared" si="12"/>
        <v>1083.29</v>
      </c>
      <c r="AM26" s="116">
        <f t="shared" si="12"/>
        <v>1083.29</v>
      </c>
      <c r="AN26" s="116">
        <f t="shared" si="12"/>
        <v>1083.29</v>
      </c>
      <c r="AO26" s="116">
        <f t="shared" si="12"/>
        <v>1083.29</v>
      </c>
      <c r="AP26" s="116">
        <f t="shared" si="12"/>
        <v>1083.29</v>
      </c>
      <c r="AQ26" s="116">
        <f t="shared" si="12"/>
        <v>1083.29</v>
      </c>
      <c r="AR26" s="116">
        <f t="shared" si="12"/>
        <v>1083.29</v>
      </c>
      <c r="AS26" s="116">
        <f t="shared" si="12"/>
        <v>1083.29</v>
      </c>
      <c r="AT26" s="116">
        <f t="shared" si="12"/>
        <v>1083.29</v>
      </c>
      <c r="AU26" s="116">
        <f t="shared" si="12"/>
        <v>1083.29</v>
      </c>
      <c r="AV26" s="116">
        <f t="shared" si="12"/>
        <v>1083.29</v>
      </c>
      <c r="AW26" s="116">
        <f t="shared" si="12"/>
        <v>1083.29</v>
      </c>
      <c r="AX26" s="116">
        <f t="shared" si="12"/>
        <v>1083.29</v>
      </c>
      <c r="AY26" s="116">
        <f t="shared" si="12"/>
        <v>1083.29</v>
      </c>
      <c r="AZ26" s="116">
        <f t="shared" si="12"/>
        <v>1083.29</v>
      </c>
      <c r="BA26" s="116">
        <f t="shared" si="12"/>
        <v>1083.29</v>
      </c>
      <c r="BB26" s="116">
        <f t="shared" si="12"/>
        <v>1083.29</v>
      </c>
      <c r="BC26" s="116">
        <f t="shared" si="12"/>
        <v>1083.29</v>
      </c>
      <c r="BD26" s="116">
        <f t="shared" si="12"/>
        <v>1083.29</v>
      </c>
      <c r="BE26" s="116">
        <f t="shared" si="12"/>
        <v>1083.29</v>
      </c>
      <c r="BF26" s="116">
        <f t="shared" si="12"/>
        <v>1083.29</v>
      </c>
      <c r="BG26" s="116">
        <f t="shared" si="12"/>
        <v>1083.29</v>
      </c>
      <c r="BH26" s="116">
        <f t="shared" si="12"/>
        <v>1083.29</v>
      </c>
      <c r="BI26" s="116">
        <f t="shared" si="12"/>
        <v>1083.29</v>
      </c>
      <c r="BJ26" s="119">
        <f t="shared" si="12"/>
        <v>1083.29</v>
      </c>
      <c r="BK26" s="119">
        <f t="shared" si="12"/>
        <v>1083.29</v>
      </c>
      <c r="BL26" s="119">
        <f t="shared" si="12"/>
        <v>1083.29</v>
      </c>
      <c r="BM26" s="119">
        <f t="shared" si="12"/>
        <v>1083.29</v>
      </c>
      <c r="BN26" s="119">
        <f t="shared" si="12"/>
        <v>1083.29</v>
      </c>
      <c r="BO26" s="119">
        <f t="shared" si="12"/>
        <v>1083.29</v>
      </c>
      <c r="BP26" s="119">
        <f t="shared" si="12"/>
        <v>1083.29</v>
      </c>
      <c r="BQ26" s="119">
        <f t="shared" si="12"/>
        <v>1083.29</v>
      </c>
      <c r="BR26" s="119">
        <f t="shared" si="12"/>
        <v>1083.29</v>
      </c>
      <c r="BS26" s="119">
        <f t="shared" si="12"/>
        <v>1083.29</v>
      </c>
      <c r="BT26" s="119">
        <f t="shared" si="12"/>
        <v>1083.29</v>
      </c>
      <c r="BU26" s="119">
        <f t="shared" si="12"/>
        <v>1083.29</v>
      </c>
      <c r="BV26" s="119">
        <f t="shared" si="12"/>
        <v>1083.29</v>
      </c>
      <c r="BW26" s="119">
        <f t="shared" si="12"/>
        <v>1083.29</v>
      </c>
      <c r="BX26" s="119">
        <f t="shared" si="12"/>
        <v>1083.29</v>
      </c>
      <c r="BY26" s="119">
        <f t="shared" si="12"/>
        <v>1083.29</v>
      </c>
      <c r="BZ26" s="119">
        <f t="shared" si="12"/>
        <v>1083.29</v>
      </c>
      <c r="CA26" s="119">
        <f t="shared" si="12"/>
        <v>1083.29</v>
      </c>
      <c r="CB26" s="119">
        <f t="shared" si="12"/>
        <v>1083.29</v>
      </c>
      <c r="CC26" s="119">
        <f t="shared" si="12"/>
        <v>1083.29</v>
      </c>
      <c r="CD26" s="119">
        <f t="shared" si="12"/>
        <v>1083.29</v>
      </c>
      <c r="CE26" s="119">
        <f t="shared" si="12"/>
        <v>1083.29</v>
      </c>
      <c r="CF26" s="119">
        <f t="shared" si="12"/>
        <v>1083.29</v>
      </c>
      <c r="CG26" s="119">
        <f t="shared" si="12"/>
        <v>1083.29</v>
      </c>
      <c r="CH26" s="119">
        <f t="shared" si="12"/>
        <v>1083.29</v>
      </c>
      <c r="CI26" s="119">
        <f t="shared" si="12"/>
        <v>1083.29</v>
      </c>
      <c r="CJ26" s="119">
        <f t="shared" si="12"/>
        <v>1083.29</v>
      </c>
      <c r="CK26" s="119">
        <f t="shared" si="12"/>
        <v>1083.29</v>
      </c>
      <c r="CL26" s="119">
        <f t="shared" si="12"/>
        <v>1083.29</v>
      </c>
      <c r="CM26" s="119">
        <f t="shared" si="12"/>
        <v>1083.29</v>
      </c>
      <c r="CN26" s="119">
        <f t="shared" ref="CN26:DR26" si="13">$Z$26*(1+0.3)</f>
        <v>1083.29</v>
      </c>
      <c r="CO26" s="119">
        <f t="shared" si="13"/>
        <v>1083.29</v>
      </c>
      <c r="CP26" s="119">
        <f t="shared" si="13"/>
        <v>1083.29</v>
      </c>
      <c r="CQ26" s="119">
        <f t="shared" si="13"/>
        <v>1083.29</v>
      </c>
      <c r="CR26" s="119">
        <f t="shared" si="13"/>
        <v>1083.29</v>
      </c>
      <c r="CS26" s="119">
        <f t="shared" si="13"/>
        <v>1083.29</v>
      </c>
      <c r="CT26" s="119">
        <f t="shared" si="13"/>
        <v>1083.29</v>
      </c>
      <c r="CU26" s="119">
        <f t="shared" si="13"/>
        <v>1083.29</v>
      </c>
      <c r="CV26" s="119">
        <f t="shared" si="13"/>
        <v>1083.29</v>
      </c>
      <c r="CW26" s="119">
        <f t="shared" si="13"/>
        <v>1083.29</v>
      </c>
      <c r="CX26" s="119">
        <f t="shared" si="13"/>
        <v>1083.29</v>
      </c>
      <c r="CY26" s="119">
        <f t="shared" si="13"/>
        <v>1083.29</v>
      </c>
      <c r="CZ26" s="119">
        <f t="shared" si="13"/>
        <v>1083.29</v>
      </c>
      <c r="DA26" s="119">
        <f t="shared" si="13"/>
        <v>1083.29</v>
      </c>
      <c r="DB26" s="119">
        <f t="shared" si="13"/>
        <v>1083.29</v>
      </c>
      <c r="DC26" s="119">
        <f t="shared" si="13"/>
        <v>1083.29</v>
      </c>
      <c r="DD26" s="119">
        <f t="shared" si="13"/>
        <v>1083.29</v>
      </c>
      <c r="DE26" s="119">
        <f t="shared" si="13"/>
        <v>1083.29</v>
      </c>
      <c r="DF26" s="119">
        <f t="shared" si="13"/>
        <v>1083.29</v>
      </c>
      <c r="DG26" s="119">
        <f t="shared" si="13"/>
        <v>1083.29</v>
      </c>
      <c r="DH26" s="119">
        <f t="shared" si="13"/>
        <v>1083.29</v>
      </c>
      <c r="DI26" s="119">
        <f t="shared" si="13"/>
        <v>1083.29</v>
      </c>
      <c r="DJ26" s="119">
        <f t="shared" si="13"/>
        <v>1083.29</v>
      </c>
      <c r="DK26" s="119">
        <f t="shared" si="13"/>
        <v>1083.29</v>
      </c>
      <c r="DL26" s="119">
        <f t="shared" si="13"/>
        <v>1083.29</v>
      </c>
      <c r="DM26" s="119">
        <f t="shared" si="13"/>
        <v>1083.29</v>
      </c>
      <c r="DN26" s="119">
        <f t="shared" si="13"/>
        <v>1083.29</v>
      </c>
      <c r="DO26" s="119">
        <f t="shared" si="13"/>
        <v>1083.29</v>
      </c>
      <c r="DP26" s="119">
        <f t="shared" si="13"/>
        <v>1083.29</v>
      </c>
      <c r="DQ26" s="119">
        <f t="shared" si="13"/>
        <v>1083.29</v>
      </c>
      <c r="DR26" s="119">
        <f t="shared" si="13"/>
        <v>1083.29</v>
      </c>
    </row>
    <row r="27" spans="1:122" x14ac:dyDescent="0.3">
      <c r="A27" s="443"/>
      <c r="B27" s="14" t="s">
        <v>55</v>
      </c>
      <c r="C27" s="313">
        <f>960/12</f>
        <v>80</v>
      </c>
      <c r="D27" s="116">
        <f t="shared" ref="D27:BO27" si="14">960/12</f>
        <v>80</v>
      </c>
      <c r="E27" s="116">
        <f t="shared" si="14"/>
        <v>80</v>
      </c>
      <c r="F27" s="116">
        <f t="shared" si="14"/>
        <v>80</v>
      </c>
      <c r="G27" s="116">
        <f t="shared" si="14"/>
        <v>80</v>
      </c>
      <c r="H27" s="116">
        <f t="shared" si="14"/>
        <v>80</v>
      </c>
      <c r="I27" s="116">
        <f t="shared" si="14"/>
        <v>80</v>
      </c>
      <c r="J27" s="116">
        <f t="shared" si="14"/>
        <v>80</v>
      </c>
      <c r="K27" s="116">
        <f t="shared" si="14"/>
        <v>80</v>
      </c>
      <c r="L27" s="116">
        <f t="shared" si="14"/>
        <v>80</v>
      </c>
      <c r="M27" s="116">
        <f t="shared" si="14"/>
        <v>80</v>
      </c>
      <c r="N27" s="116">
        <f t="shared" si="14"/>
        <v>80</v>
      </c>
      <c r="O27" s="116">
        <f t="shared" si="14"/>
        <v>80</v>
      </c>
      <c r="P27" s="116">
        <f t="shared" si="14"/>
        <v>80</v>
      </c>
      <c r="Q27" s="116">
        <f t="shared" si="14"/>
        <v>80</v>
      </c>
      <c r="R27" s="116">
        <f t="shared" si="14"/>
        <v>80</v>
      </c>
      <c r="S27" s="116">
        <f t="shared" si="14"/>
        <v>80</v>
      </c>
      <c r="T27" s="116">
        <f t="shared" si="14"/>
        <v>80</v>
      </c>
      <c r="U27" s="116">
        <f t="shared" si="14"/>
        <v>80</v>
      </c>
      <c r="V27" s="116">
        <f t="shared" si="14"/>
        <v>80</v>
      </c>
      <c r="W27" s="116">
        <f t="shared" si="14"/>
        <v>80</v>
      </c>
      <c r="X27" s="116">
        <f t="shared" si="14"/>
        <v>80</v>
      </c>
      <c r="Y27" s="116">
        <f t="shared" si="14"/>
        <v>80</v>
      </c>
      <c r="Z27" s="116">
        <f t="shared" si="14"/>
        <v>80</v>
      </c>
      <c r="AA27" s="116">
        <f t="shared" si="14"/>
        <v>80</v>
      </c>
      <c r="AB27" s="116">
        <f t="shared" si="14"/>
        <v>80</v>
      </c>
      <c r="AC27" s="116">
        <f t="shared" si="14"/>
        <v>80</v>
      </c>
      <c r="AD27" s="116">
        <f t="shared" si="14"/>
        <v>80</v>
      </c>
      <c r="AE27" s="116">
        <f t="shared" si="14"/>
        <v>80</v>
      </c>
      <c r="AF27" s="116">
        <f t="shared" si="14"/>
        <v>80</v>
      </c>
      <c r="AG27" s="116">
        <f t="shared" si="14"/>
        <v>80</v>
      </c>
      <c r="AH27" s="116">
        <f t="shared" si="14"/>
        <v>80</v>
      </c>
      <c r="AI27" s="116">
        <f t="shared" si="14"/>
        <v>80</v>
      </c>
      <c r="AJ27" s="116">
        <f t="shared" si="14"/>
        <v>80</v>
      </c>
      <c r="AK27" s="116">
        <f t="shared" si="14"/>
        <v>80</v>
      </c>
      <c r="AL27" s="116">
        <f t="shared" si="14"/>
        <v>80</v>
      </c>
      <c r="AM27" s="116">
        <f t="shared" si="14"/>
        <v>80</v>
      </c>
      <c r="AN27" s="116">
        <f t="shared" si="14"/>
        <v>80</v>
      </c>
      <c r="AO27" s="116">
        <f t="shared" si="14"/>
        <v>80</v>
      </c>
      <c r="AP27" s="116">
        <f t="shared" si="14"/>
        <v>80</v>
      </c>
      <c r="AQ27" s="116">
        <f t="shared" si="14"/>
        <v>80</v>
      </c>
      <c r="AR27" s="116">
        <f t="shared" si="14"/>
        <v>80</v>
      </c>
      <c r="AS27" s="116">
        <f t="shared" si="14"/>
        <v>80</v>
      </c>
      <c r="AT27" s="116">
        <f t="shared" si="14"/>
        <v>80</v>
      </c>
      <c r="AU27" s="116">
        <f t="shared" si="14"/>
        <v>80</v>
      </c>
      <c r="AV27" s="116">
        <f t="shared" si="14"/>
        <v>80</v>
      </c>
      <c r="AW27" s="116">
        <f t="shared" si="14"/>
        <v>80</v>
      </c>
      <c r="AX27" s="116">
        <f t="shared" si="14"/>
        <v>80</v>
      </c>
      <c r="AY27" s="116">
        <f t="shared" si="14"/>
        <v>80</v>
      </c>
      <c r="AZ27" s="116">
        <f t="shared" si="14"/>
        <v>80</v>
      </c>
      <c r="BA27" s="116">
        <f t="shared" si="14"/>
        <v>80</v>
      </c>
      <c r="BB27" s="116">
        <f t="shared" si="14"/>
        <v>80</v>
      </c>
      <c r="BC27" s="116">
        <f t="shared" si="14"/>
        <v>80</v>
      </c>
      <c r="BD27" s="116">
        <f t="shared" si="14"/>
        <v>80</v>
      </c>
      <c r="BE27" s="116">
        <f t="shared" si="14"/>
        <v>80</v>
      </c>
      <c r="BF27" s="116">
        <f t="shared" si="14"/>
        <v>80</v>
      </c>
      <c r="BG27" s="116">
        <f t="shared" si="14"/>
        <v>80</v>
      </c>
      <c r="BH27" s="116">
        <f t="shared" si="14"/>
        <v>80</v>
      </c>
      <c r="BI27" s="116">
        <f t="shared" si="14"/>
        <v>80</v>
      </c>
      <c r="BJ27" s="119">
        <f t="shared" si="14"/>
        <v>80</v>
      </c>
      <c r="BK27" s="119">
        <f t="shared" si="14"/>
        <v>80</v>
      </c>
      <c r="BL27" s="119">
        <f t="shared" si="14"/>
        <v>80</v>
      </c>
      <c r="BM27" s="119">
        <f t="shared" si="14"/>
        <v>80</v>
      </c>
      <c r="BN27" s="119">
        <f t="shared" si="14"/>
        <v>80</v>
      </c>
      <c r="BO27" s="119">
        <f t="shared" si="14"/>
        <v>80</v>
      </c>
      <c r="BP27" s="119">
        <f t="shared" ref="BP27:DR27" si="15">960/12</f>
        <v>80</v>
      </c>
      <c r="BQ27" s="119">
        <f t="shared" si="15"/>
        <v>80</v>
      </c>
      <c r="BR27" s="119">
        <f t="shared" si="15"/>
        <v>80</v>
      </c>
      <c r="BS27" s="119">
        <f t="shared" si="15"/>
        <v>80</v>
      </c>
      <c r="BT27" s="119">
        <f t="shared" si="15"/>
        <v>80</v>
      </c>
      <c r="BU27" s="119">
        <f t="shared" si="15"/>
        <v>80</v>
      </c>
      <c r="BV27" s="119">
        <f t="shared" si="15"/>
        <v>80</v>
      </c>
      <c r="BW27" s="119">
        <f t="shared" si="15"/>
        <v>80</v>
      </c>
      <c r="BX27" s="119">
        <f t="shared" si="15"/>
        <v>80</v>
      </c>
      <c r="BY27" s="119">
        <f t="shared" si="15"/>
        <v>80</v>
      </c>
      <c r="BZ27" s="119">
        <f t="shared" si="15"/>
        <v>80</v>
      </c>
      <c r="CA27" s="119">
        <f t="shared" si="15"/>
        <v>80</v>
      </c>
      <c r="CB27" s="119">
        <f t="shared" si="15"/>
        <v>80</v>
      </c>
      <c r="CC27" s="119">
        <f t="shared" si="15"/>
        <v>80</v>
      </c>
      <c r="CD27" s="119">
        <f t="shared" si="15"/>
        <v>80</v>
      </c>
      <c r="CE27" s="119">
        <f t="shared" si="15"/>
        <v>80</v>
      </c>
      <c r="CF27" s="119">
        <f t="shared" si="15"/>
        <v>80</v>
      </c>
      <c r="CG27" s="119">
        <f t="shared" si="15"/>
        <v>80</v>
      </c>
      <c r="CH27" s="119">
        <f t="shared" si="15"/>
        <v>80</v>
      </c>
      <c r="CI27" s="119">
        <f t="shared" si="15"/>
        <v>80</v>
      </c>
      <c r="CJ27" s="119">
        <f t="shared" si="15"/>
        <v>80</v>
      </c>
      <c r="CK27" s="119">
        <f t="shared" si="15"/>
        <v>80</v>
      </c>
      <c r="CL27" s="119">
        <f t="shared" si="15"/>
        <v>80</v>
      </c>
      <c r="CM27" s="119">
        <f t="shared" si="15"/>
        <v>80</v>
      </c>
      <c r="CN27" s="119">
        <f t="shared" si="15"/>
        <v>80</v>
      </c>
      <c r="CO27" s="119">
        <f t="shared" si="15"/>
        <v>80</v>
      </c>
      <c r="CP27" s="119">
        <f t="shared" si="15"/>
        <v>80</v>
      </c>
      <c r="CQ27" s="119">
        <f t="shared" si="15"/>
        <v>80</v>
      </c>
      <c r="CR27" s="119">
        <f t="shared" si="15"/>
        <v>80</v>
      </c>
      <c r="CS27" s="119">
        <f t="shared" si="15"/>
        <v>80</v>
      </c>
      <c r="CT27" s="119">
        <f t="shared" si="15"/>
        <v>80</v>
      </c>
      <c r="CU27" s="119">
        <f t="shared" si="15"/>
        <v>80</v>
      </c>
      <c r="CV27" s="119">
        <f t="shared" si="15"/>
        <v>80</v>
      </c>
      <c r="CW27" s="119">
        <f t="shared" si="15"/>
        <v>80</v>
      </c>
      <c r="CX27" s="119">
        <f t="shared" si="15"/>
        <v>80</v>
      </c>
      <c r="CY27" s="119">
        <f t="shared" si="15"/>
        <v>80</v>
      </c>
      <c r="CZ27" s="119">
        <f t="shared" si="15"/>
        <v>80</v>
      </c>
      <c r="DA27" s="119">
        <f t="shared" si="15"/>
        <v>80</v>
      </c>
      <c r="DB27" s="119">
        <f t="shared" si="15"/>
        <v>80</v>
      </c>
      <c r="DC27" s="119">
        <f t="shared" si="15"/>
        <v>80</v>
      </c>
      <c r="DD27" s="119">
        <f t="shared" si="15"/>
        <v>80</v>
      </c>
      <c r="DE27" s="119">
        <f t="shared" si="15"/>
        <v>80</v>
      </c>
      <c r="DF27" s="119">
        <f t="shared" si="15"/>
        <v>80</v>
      </c>
      <c r="DG27" s="119">
        <f t="shared" si="15"/>
        <v>80</v>
      </c>
      <c r="DH27" s="119">
        <f t="shared" si="15"/>
        <v>80</v>
      </c>
      <c r="DI27" s="119">
        <f t="shared" si="15"/>
        <v>80</v>
      </c>
      <c r="DJ27" s="119">
        <f t="shared" si="15"/>
        <v>80</v>
      </c>
      <c r="DK27" s="119">
        <f t="shared" si="15"/>
        <v>80</v>
      </c>
      <c r="DL27" s="119">
        <f t="shared" si="15"/>
        <v>80</v>
      </c>
      <c r="DM27" s="119">
        <f t="shared" si="15"/>
        <v>80</v>
      </c>
      <c r="DN27" s="119">
        <f t="shared" si="15"/>
        <v>80</v>
      </c>
      <c r="DO27" s="119">
        <f t="shared" si="15"/>
        <v>80</v>
      </c>
      <c r="DP27" s="119">
        <f t="shared" si="15"/>
        <v>80</v>
      </c>
      <c r="DQ27" s="119">
        <f t="shared" si="15"/>
        <v>80</v>
      </c>
      <c r="DR27" s="119">
        <f t="shared" si="15"/>
        <v>80</v>
      </c>
    </row>
    <row r="28" spans="1:122" x14ac:dyDescent="0.3">
      <c r="A28" s="443"/>
      <c r="B28" s="14" t="s">
        <v>124</v>
      </c>
      <c r="C28" s="313">
        <f>5000/12</f>
        <v>416.66666666666669</v>
      </c>
      <c r="D28" s="116">
        <f t="shared" ref="D28:N28" si="16">5000/12</f>
        <v>416.66666666666669</v>
      </c>
      <c r="E28" s="116">
        <f t="shared" si="16"/>
        <v>416.66666666666669</v>
      </c>
      <c r="F28" s="116">
        <f t="shared" si="16"/>
        <v>416.66666666666669</v>
      </c>
      <c r="G28" s="116">
        <f t="shared" si="16"/>
        <v>416.66666666666669</v>
      </c>
      <c r="H28" s="116">
        <f t="shared" si="16"/>
        <v>416.66666666666669</v>
      </c>
      <c r="I28" s="116">
        <f t="shared" si="16"/>
        <v>416.66666666666669</v>
      </c>
      <c r="J28" s="116">
        <f t="shared" si="16"/>
        <v>416.66666666666669</v>
      </c>
      <c r="K28" s="116">
        <f t="shared" si="16"/>
        <v>416.66666666666669</v>
      </c>
      <c r="L28" s="116">
        <f t="shared" si="16"/>
        <v>416.66666666666669</v>
      </c>
      <c r="M28" s="116">
        <f t="shared" si="16"/>
        <v>416.66666666666669</v>
      </c>
      <c r="N28" s="116">
        <f t="shared" si="16"/>
        <v>416.66666666666669</v>
      </c>
      <c r="O28" s="116">
        <f>$N$28*2</f>
        <v>833.33333333333337</v>
      </c>
      <c r="P28" s="116">
        <f t="shared" ref="P28:CA28" si="17">$N$28*2</f>
        <v>833.33333333333337</v>
      </c>
      <c r="Q28" s="116">
        <f t="shared" si="17"/>
        <v>833.33333333333337</v>
      </c>
      <c r="R28" s="116">
        <f t="shared" si="17"/>
        <v>833.33333333333337</v>
      </c>
      <c r="S28" s="116">
        <f t="shared" si="17"/>
        <v>833.33333333333337</v>
      </c>
      <c r="T28" s="116">
        <f t="shared" si="17"/>
        <v>833.33333333333337</v>
      </c>
      <c r="U28" s="116">
        <f t="shared" si="17"/>
        <v>833.33333333333337</v>
      </c>
      <c r="V28" s="116">
        <f t="shared" si="17"/>
        <v>833.33333333333337</v>
      </c>
      <c r="W28" s="116">
        <f t="shared" si="17"/>
        <v>833.33333333333337</v>
      </c>
      <c r="X28" s="116">
        <f t="shared" si="17"/>
        <v>833.33333333333337</v>
      </c>
      <c r="Y28" s="116">
        <f t="shared" si="17"/>
        <v>833.33333333333337</v>
      </c>
      <c r="Z28" s="116">
        <f t="shared" si="17"/>
        <v>833.33333333333337</v>
      </c>
      <c r="AA28" s="116">
        <f t="shared" si="17"/>
        <v>833.33333333333337</v>
      </c>
      <c r="AB28" s="116">
        <f t="shared" si="17"/>
        <v>833.33333333333337</v>
      </c>
      <c r="AC28" s="116">
        <f t="shared" si="17"/>
        <v>833.33333333333337</v>
      </c>
      <c r="AD28" s="116">
        <f t="shared" si="17"/>
        <v>833.33333333333337</v>
      </c>
      <c r="AE28" s="116">
        <f t="shared" si="17"/>
        <v>833.33333333333337</v>
      </c>
      <c r="AF28" s="116">
        <f t="shared" si="17"/>
        <v>833.33333333333337</v>
      </c>
      <c r="AG28" s="116">
        <f t="shared" si="17"/>
        <v>833.33333333333337</v>
      </c>
      <c r="AH28" s="116">
        <f t="shared" si="17"/>
        <v>833.33333333333337</v>
      </c>
      <c r="AI28" s="116">
        <f t="shared" si="17"/>
        <v>833.33333333333337</v>
      </c>
      <c r="AJ28" s="116">
        <f t="shared" si="17"/>
        <v>833.33333333333337</v>
      </c>
      <c r="AK28" s="116">
        <f t="shared" si="17"/>
        <v>833.33333333333337</v>
      </c>
      <c r="AL28" s="116">
        <f t="shared" si="17"/>
        <v>833.33333333333337</v>
      </c>
      <c r="AM28" s="116">
        <f t="shared" si="17"/>
        <v>833.33333333333337</v>
      </c>
      <c r="AN28" s="116">
        <f t="shared" si="17"/>
        <v>833.33333333333337</v>
      </c>
      <c r="AO28" s="116">
        <f t="shared" si="17"/>
        <v>833.33333333333337</v>
      </c>
      <c r="AP28" s="116">
        <f t="shared" si="17"/>
        <v>833.33333333333337</v>
      </c>
      <c r="AQ28" s="116">
        <f t="shared" si="17"/>
        <v>833.33333333333337</v>
      </c>
      <c r="AR28" s="116">
        <f t="shared" si="17"/>
        <v>833.33333333333337</v>
      </c>
      <c r="AS28" s="116">
        <f t="shared" si="17"/>
        <v>833.33333333333337</v>
      </c>
      <c r="AT28" s="116">
        <f t="shared" si="17"/>
        <v>833.33333333333337</v>
      </c>
      <c r="AU28" s="116">
        <f t="shared" si="17"/>
        <v>833.33333333333337</v>
      </c>
      <c r="AV28" s="116">
        <f t="shared" si="17"/>
        <v>833.33333333333337</v>
      </c>
      <c r="AW28" s="116">
        <f t="shared" si="17"/>
        <v>833.33333333333337</v>
      </c>
      <c r="AX28" s="116">
        <f t="shared" si="17"/>
        <v>833.33333333333337</v>
      </c>
      <c r="AY28" s="116">
        <f t="shared" si="17"/>
        <v>833.33333333333337</v>
      </c>
      <c r="AZ28" s="116">
        <f t="shared" si="17"/>
        <v>833.33333333333337</v>
      </c>
      <c r="BA28" s="116">
        <f t="shared" si="17"/>
        <v>833.33333333333337</v>
      </c>
      <c r="BB28" s="116">
        <f t="shared" si="17"/>
        <v>833.33333333333337</v>
      </c>
      <c r="BC28" s="116">
        <f t="shared" si="17"/>
        <v>833.33333333333337</v>
      </c>
      <c r="BD28" s="116">
        <f t="shared" si="17"/>
        <v>833.33333333333337</v>
      </c>
      <c r="BE28" s="116">
        <f t="shared" si="17"/>
        <v>833.33333333333337</v>
      </c>
      <c r="BF28" s="116">
        <f t="shared" si="17"/>
        <v>833.33333333333337</v>
      </c>
      <c r="BG28" s="116">
        <f t="shared" si="17"/>
        <v>833.33333333333337</v>
      </c>
      <c r="BH28" s="116">
        <f t="shared" si="17"/>
        <v>833.33333333333337</v>
      </c>
      <c r="BI28" s="116">
        <f t="shared" si="17"/>
        <v>833.33333333333337</v>
      </c>
      <c r="BJ28" s="116">
        <f t="shared" si="17"/>
        <v>833.33333333333337</v>
      </c>
      <c r="BK28" s="116">
        <f t="shared" si="17"/>
        <v>833.33333333333337</v>
      </c>
      <c r="BL28" s="116">
        <f t="shared" si="17"/>
        <v>833.33333333333337</v>
      </c>
      <c r="BM28" s="116">
        <f t="shared" si="17"/>
        <v>833.33333333333337</v>
      </c>
      <c r="BN28" s="116">
        <f t="shared" si="17"/>
        <v>833.33333333333337</v>
      </c>
      <c r="BO28" s="116">
        <f t="shared" si="17"/>
        <v>833.33333333333337</v>
      </c>
      <c r="BP28" s="116">
        <f t="shared" si="17"/>
        <v>833.33333333333337</v>
      </c>
      <c r="BQ28" s="116">
        <f t="shared" si="17"/>
        <v>833.33333333333337</v>
      </c>
      <c r="BR28" s="116">
        <f t="shared" si="17"/>
        <v>833.33333333333337</v>
      </c>
      <c r="BS28" s="116">
        <f t="shared" si="17"/>
        <v>833.33333333333337</v>
      </c>
      <c r="BT28" s="116">
        <f t="shared" si="17"/>
        <v>833.33333333333337</v>
      </c>
      <c r="BU28" s="116">
        <f t="shared" si="17"/>
        <v>833.33333333333337</v>
      </c>
      <c r="BV28" s="116">
        <f t="shared" si="17"/>
        <v>833.33333333333337</v>
      </c>
      <c r="BW28" s="116">
        <f t="shared" si="17"/>
        <v>833.33333333333337</v>
      </c>
      <c r="BX28" s="116">
        <f t="shared" si="17"/>
        <v>833.33333333333337</v>
      </c>
      <c r="BY28" s="116">
        <f t="shared" si="17"/>
        <v>833.33333333333337</v>
      </c>
      <c r="BZ28" s="116">
        <f t="shared" si="17"/>
        <v>833.33333333333337</v>
      </c>
      <c r="CA28" s="116">
        <f t="shared" si="17"/>
        <v>833.33333333333337</v>
      </c>
      <c r="CB28" s="116">
        <f t="shared" ref="CB28:DR28" si="18">$N$28*2</f>
        <v>833.33333333333337</v>
      </c>
      <c r="CC28" s="116">
        <f t="shared" si="18"/>
        <v>833.33333333333337</v>
      </c>
      <c r="CD28" s="116">
        <f t="shared" si="18"/>
        <v>833.33333333333337</v>
      </c>
      <c r="CE28" s="116">
        <f t="shared" si="18"/>
        <v>833.33333333333337</v>
      </c>
      <c r="CF28" s="116">
        <f t="shared" si="18"/>
        <v>833.33333333333337</v>
      </c>
      <c r="CG28" s="116">
        <f t="shared" si="18"/>
        <v>833.33333333333337</v>
      </c>
      <c r="CH28" s="116">
        <f t="shared" si="18"/>
        <v>833.33333333333337</v>
      </c>
      <c r="CI28" s="116">
        <f t="shared" si="18"/>
        <v>833.33333333333337</v>
      </c>
      <c r="CJ28" s="116">
        <f t="shared" si="18"/>
        <v>833.33333333333337</v>
      </c>
      <c r="CK28" s="116">
        <f t="shared" si="18"/>
        <v>833.33333333333337</v>
      </c>
      <c r="CL28" s="116">
        <f t="shared" si="18"/>
        <v>833.33333333333337</v>
      </c>
      <c r="CM28" s="116">
        <f t="shared" si="18"/>
        <v>833.33333333333337</v>
      </c>
      <c r="CN28" s="116">
        <f t="shared" si="18"/>
        <v>833.33333333333337</v>
      </c>
      <c r="CO28" s="116">
        <f t="shared" si="18"/>
        <v>833.33333333333337</v>
      </c>
      <c r="CP28" s="116">
        <f t="shared" si="18"/>
        <v>833.33333333333337</v>
      </c>
      <c r="CQ28" s="116">
        <f t="shared" si="18"/>
        <v>833.33333333333337</v>
      </c>
      <c r="CR28" s="116">
        <f t="shared" si="18"/>
        <v>833.33333333333337</v>
      </c>
      <c r="CS28" s="116">
        <f t="shared" si="18"/>
        <v>833.33333333333337</v>
      </c>
      <c r="CT28" s="116">
        <f t="shared" si="18"/>
        <v>833.33333333333337</v>
      </c>
      <c r="CU28" s="116">
        <f t="shared" si="18"/>
        <v>833.33333333333337</v>
      </c>
      <c r="CV28" s="116">
        <f t="shared" si="18"/>
        <v>833.33333333333337</v>
      </c>
      <c r="CW28" s="116">
        <f t="shared" si="18"/>
        <v>833.33333333333337</v>
      </c>
      <c r="CX28" s="116">
        <f t="shared" si="18"/>
        <v>833.33333333333337</v>
      </c>
      <c r="CY28" s="116">
        <f t="shared" si="18"/>
        <v>833.33333333333337</v>
      </c>
      <c r="CZ28" s="116">
        <f t="shared" si="18"/>
        <v>833.33333333333337</v>
      </c>
      <c r="DA28" s="116">
        <f t="shared" si="18"/>
        <v>833.33333333333337</v>
      </c>
      <c r="DB28" s="116">
        <f t="shared" si="18"/>
        <v>833.33333333333337</v>
      </c>
      <c r="DC28" s="116">
        <f t="shared" si="18"/>
        <v>833.33333333333337</v>
      </c>
      <c r="DD28" s="116">
        <f t="shared" si="18"/>
        <v>833.33333333333337</v>
      </c>
      <c r="DE28" s="116">
        <f t="shared" si="18"/>
        <v>833.33333333333337</v>
      </c>
      <c r="DF28" s="116">
        <f t="shared" si="18"/>
        <v>833.33333333333337</v>
      </c>
      <c r="DG28" s="116">
        <f t="shared" si="18"/>
        <v>833.33333333333337</v>
      </c>
      <c r="DH28" s="116">
        <f t="shared" si="18"/>
        <v>833.33333333333337</v>
      </c>
      <c r="DI28" s="116">
        <f t="shared" si="18"/>
        <v>833.33333333333337</v>
      </c>
      <c r="DJ28" s="116">
        <f t="shared" si="18"/>
        <v>833.33333333333337</v>
      </c>
      <c r="DK28" s="116">
        <f t="shared" si="18"/>
        <v>833.33333333333337</v>
      </c>
      <c r="DL28" s="116">
        <f t="shared" si="18"/>
        <v>833.33333333333337</v>
      </c>
      <c r="DM28" s="116">
        <f t="shared" si="18"/>
        <v>833.33333333333337</v>
      </c>
      <c r="DN28" s="116">
        <f t="shared" si="18"/>
        <v>833.33333333333337</v>
      </c>
      <c r="DO28" s="116">
        <f t="shared" si="18"/>
        <v>833.33333333333337</v>
      </c>
      <c r="DP28" s="116">
        <f t="shared" si="18"/>
        <v>833.33333333333337</v>
      </c>
      <c r="DQ28" s="116">
        <f t="shared" si="18"/>
        <v>833.33333333333337</v>
      </c>
      <c r="DR28" s="116">
        <f t="shared" si="18"/>
        <v>833.33333333333337</v>
      </c>
    </row>
    <row r="29" spans="1:122" x14ac:dyDescent="0.3">
      <c r="A29" s="443"/>
      <c r="B29" s="14" t="s">
        <v>51</v>
      </c>
      <c r="C29" s="313">
        <f>0</f>
        <v>0</v>
      </c>
      <c r="D29" s="313">
        <f>0</f>
        <v>0</v>
      </c>
      <c r="E29" s="313">
        <f>0</f>
        <v>0</v>
      </c>
      <c r="F29" s="313">
        <f>0</f>
        <v>0</v>
      </c>
      <c r="G29" s="313">
        <f>0</f>
        <v>0</v>
      </c>
      <c r="H29" s="313">
        <f>0</f>
        <v>0</v>
      </c>
      <c r="I29" s="116">
        <f>1000</f>
        <v>1000</v>
      </c>
      <c r="J29" s="313">
        <f>0</f>
        <v>0</v>
      </c>
      <c r="K29" s="313">
        <f>0</f>
        <v>0</v>
      </c>
      <c r="L29" s="313">
        <f>0</f>
        <v>0</v>
      </c>
      <c r="M29" s="313">
        <f>0</f>
        <v>0</v>
      </c>
      <c r="N29" s="313">
        <f>0</f>
        <v>0</v>
      </c>
      <c r="O29" s="313">
        <f>0</f>
        <v>0</v>
      </c>
      <c r="P29" s="313">
        <f>0</f>
        <v>0</v>
      </c>
      <c r="Q29" s="313">
        <f>0</f>
        <v>0</v>
      </c>
      <c r="R29" s="313">
        <f>0</f>
        <v>0</v>
      </c>
      <c r="S29" s="313">
        <f>0</f>
        <v>0</v>
      </c>
      <c r="T29" s="313">
        <f>0</f>
        <v>0</v>
      </c>
      <c r="U29" s="116">
        <f>1000</f>
        <v>1000</v>
      </c>
      <c r="V29" s="313">
        <f>0</f>
        <v>0</v>
      </c>
      <c r="W29" s="313">
        <f>0</f>
        <v>0</v>
      </c>
      <c r="X29" s="313">
        <f>0</f>
        <v>0</v>
      </c>
      <c r="Y29" s="313">
        <f>0</f>
        <v>0</v>
      </c>
      <c r="Z29" s="313">
        <f>0</f>
        <v>0</v>
      </c>
      <c r="AA29" s="313">
        <f>0</f>
        <v>0</v>
      </c>
      <c r="AB29" s="313">
        <f>0</f>
        <v>0</v>
      </c>
      <c r="AC29" s="313">
        <f>0</f>
        <v>0</v>
      </c>
      <c r="AD29" s="313">
        <f>0</f>
        <v>0</v>
      </c>
      <c r="AE29" s="313">
        <f>0</f>
        <v>0</v>
      </c>
      <c r="AF29" s="313">
        <f>0</f>
        <v>0</v>
      </c>
      <c r="AG29" s="116">
        <f>1000</f>
        <v>1000</v>
      </c>
      <c r="AH29" s="313">
        <f>0</f>
        <v>0</v>
      </c>
      <c r="AI29" s="313">
        <f>0</f>
        <v>0</v>
      </c>
      <c r="AJ29" s="313">
        <f>0</f>
        <v>0</v>
      </c>
      <c r="AK29" s="313">
        <f>0</f>
        <v>0</v>
      </c>
      <c r="AL29" s="313">
        <f>0</f>
        <v>0</v>
      </c>
      <c r="AM29" s="313">
        <f>0</f>
        <v>0</v>
      </c>
      <c r="AN29" s="313">
        <f>0</f>
        <v>0</v>
      </c>
      <c r="AO29" s="313">
        <f>0</f>
        <v>0</v>
      </c>
      <c r="AP29" s="313">
        <f>0</f>
        <v>0</v>
      </c>
      <c r="AQ29" s="313">
        <f>0</f>
        <v>0</v>
      </c>
      <c r="AR29" s="313">
        <f>0</f>
        <v>0</v>
      </c>
      <c r="AS29" s="116">
        <f>1000</f>
        <v>1000</v>
      </c>
      <c r="AT29" s="313">
        <f>0</f>
        <v>0</v>
      </c>
      <c r="AU29" s="313">
        <f>0</f>
        <v>0</v>
      </c>
      <c r="AV29" s="313">
        <f>0</f>
        <v>0</v>
      </c>
      <c r="AW29" s="313">
        <f>0</f>
        <v>0</v>
      </c>
      <c r="AX29" s="313">
        <f>0</f>
        <v>0</v>
      </c>
      <c r="AY29" s="313">
        <f>0</f>
        <v>0</v>
      </c>
      <c r="AZ29" s="313">
        <f>0</f>
        <v>0</v>
      </c>
      <c r="BA29" s="313">
        <f>0</f>
        <v>0</v>
      </c>
      <c r="BB29" s="313">
        <f>0</f>
        <v>0</v>
      </c>
      <c r="BC29" s="313">
        <f>0</f>
        <v>0</v>
      </c>
      <c r="BD29" s="313">
        <f>0</f>
        <v>0</v>
      </c>
      <c r="BE29" s="116">
        <f>1000</f>
        <v>1000</v>
      </c>
      <c r="BF29" s="313">
        <f>0</f>
        <v>0</v>
      </c>
      <c r="BG29" s="313">
        <f>0</f>
        <v>0</v>
      </c>
      <c r="BH29" s="313">
        <f>0</f>
        <v>0</v>
      </c>
      <c r="BI29" s="313">
        <f>0</f>
        <v>0</v>
      </c>
      <c r="BJ29" s="313">
        <f>0</f>
        <v>0</v>
      </c>
      <c r="BK29" s="313">
        <f>0</f>
        <v>0</v>
      </c>
      <c r="BL29" s="313">
        <f>0</f>
        <v>0</v>
      </c>
      <c r="BM29" s="313">
        <f>0</f>
        <v>0</v>
      </c>
      <c r="BN29" s="313">
        <f>0</f>
        <v>0</v>
      </c>
      <c r="BO29" s="313">
        <f>0</f>
        <v>0</v>
      </c>
      <c r="BP29" s="313">
        <f>0</f>
        <v>0</v>
      </c>
      <c r="BQ29" s="116">
        <f>1000</f>
        <v>1000</v>
      </c>
      <c r="BR29" s="313">
        <f>0</f>
        <v>0</v>
      </c>
      <c r="BS29" s="313">
        <f>0</f>
        <v>0</v>
      </c>
      <c r="BT29" s="313">
        <f>0</f>
        <v>0</v>
      </c>
      <c r="BU29" s="313">
        <f>0</f>
        <v>0</v>
      </c>
      <c r="BV29" s="313">
        <f>0</f>
        <v>0</v>
      </c>
      <c r="BW29" s="313">
        <f>0</f>
        <v>0</v>
      </c>
      <c r="BX29" s="313">
        <f>0</f>
        <v>0</v>
      </c>
      <c r="BY29" s="313">
        <f>0</f>
        <v>0</v>
      </c>
      <c r="BZ29" s="313">
        <f>0</f>
        <v>0</v>
      </c>
      <c r="CA29" s="313">
        <f>0</f>
        <v>0</v>
      </c>
      <c r="CB29" s="313">
        <f>0</f>
        <v>0</v>
      </c>
      <c r="CC29" s="116">
        <f>1000</f>
        <v>1000</v>
      </c>
      <c r="CD29" s="313">
        <f>0</f>
        <v>0</v>
      </c>
      <c r="CE29" s="313">
        <f>0</f>
        <v>0</v>
      </c>
      <c r="CF29" s="313">
        <f>0</f>
        <v>0</v>
      </c>
      <c r="CG29" s="313">
        <f>0</f>
        <v>0</v>
      </c>
      <c r="CH29" s="313">
        <f>0</f>
        <v>0</v>
      </c>
      <c r="CI29" s="313">
        <f>0</f>
        <v>0</v>
      </c>
      <c r="CJ29" s="313">
        <f>0</f>
        <v>0</v>
      </c>
      <c r="CK29" s="313">
        <f>0</f>
        <v>0</v>
      </c>
      <c r="CL29" s="313">
        <f>0</f>
        <v>0</v>
      </c>
      <c r="CM29" s="313">
        <f>0</f>
        <v>0</v>
      </c>
      <c r="CN29" s="313">
        <f>0</f>
        <v>0</v>
      </c>
      <c r="CO29" s="116">
        <f>1000</f>
        <v>1000</v>
      </c>
      <c r="CP29" s="313">
        <f>0</f>
        <v>0</v>
      </c>
      <c r="CQ29" s="313">
        <f>0</f>
        <v>0</v>
      </c>
      <c r="CR29" s="313">
        <f>0</f>
        <v>0</v>
      </c>
      <c r="CS29" s="313">
        <f>0</f>
        <v>0</v>
      </c>
      <c r="CT29" s="313">
        <f>0</f>
        <v>0</v>
      </c>
      <c r="CU29" s="313">
        <f>0</f>
        <v>0</v>
      </c>
      <c r="CV29" s="313">
        <f>0</f>
        <v>0</v>
      </c>
      <c r="CW29" s="313">
        <f>0</f>
        <v>0</v>
      </c>
      <c r="CX29" s="313">
        <f>0</f>
        <v>0</v>
      </c>
      <c r="CY29" s="313">
        <f>0</f>
        <v>0</v>
      </c>
      <c r="CZ29" s="313">
        <f>0</f>
        <v>0</v>
      </c>
      <c r="DA29" s="116">
        <f>1000</f>
        <v>1000</v>
      </c>
      <c r="DB29" s="313">
        <f>0</f>
        <v>0</v>
      </c>
      <c r="DC29" s="313">
        <f>0</f>
        <v>0</v>
      </c>
      <c r="DD29" s="313">
        <f>0</f>
        <v>0</v>
      </c>
      <c r="DE29" s="313">
        <f>0</f>
        <v>0</v>
      </c>
      <c r="DF29" s="313">
        <f>0</f>
        <v>0</v>
      </c>
      <c r="DG29" s="313">
        <f>0</f>
        <v>0</v>
      </c>
      <c r="DH29" s="313">
        <f>0</f>
        <v>0</v>
      </c>
      <c r="DI29" s="313">
        <f>0</f>
        <v>0</v>
      </c>
      <c r="DJ29" s="313">
        <f>0</f>
        <v>0</v>
      </c>
      <c r="DK29" s="313">
        <f>0</f>
        <v>0</v>
      </c>
      <c r="DL29" s="313">
        <f>0</f>
        <v>0</v>
      </c>
      <c r="DM29" s="116">
        <f>1000</f>
        <v>1000</v>
      </c>
      <c r="DN29" s="313">
        <f>0</f>
        <v>0</v>
      </c>
      <c r="DO29" s="313">
        <f>0</f>
        <v>0</v>
      </c>
      <c r="DP29" s="313">
        <f>0</f>
        <v>0</v>
      </c>
      <c r="DQ29" s="313">
        <f>0</f>
        <v>0</v>
      </c>
      <c r="DR29" s="313">
        <f>0</f>
        <v>0</v>
      </c>
    </row>
    <row r="30" spans="1:122" x14ac:dyDescent="0.3">
      <c r="A30" s="443"/>
      <c r="B30" s="14" t="s">
        <v>23</v>
      </c>
      <c r="C30" s="313">
        <f>0</f>
        <v>0</v>
      </c>
      <c r="D30" s="116">
        <f>0</f>
        <v>0</v>
      </c>
      <c r="E30" s="116">
        <f>0</f>
        <v>0</v>
      </c>
      <c r="F30" s="116">
        <f>0</f>
        <v>0</v>
      </c>
      <c r="G30" s="116">
        <f>0</f>
        <v>0</v>
      </c>
      <c r="H30" s="116">
        <f>0</f>
        <v>0</v>
      </c>
      <c r="I30" s="116">
        <f>0</f>
        <v>0</v>
      </c>
      <c r="J30" s="116">
        <f>0</f>
        <v>0</v>
      </c>
      <c r="K30" s="116">
        <f>0</f>
        <v>0</v>
      </c>
      <c r="L30" s="116">
        <f>0</f>
        <v>0</v>
      </c>
      <c r="M30" s="116">
        <f>0</f>
        <v>0</v>
      </c>
      <c r="N30" s="116">
        <v>2000</v>
      </c>
      <c r="O30" s="313">
        <f>0</f>
        <v>0</v>
      </c>
      <c r="P30" s="116">
        <f>0</f>
        <v>0</v>
      </c>
      <c r="Q30" s="116">
        <f>0</f>
        <v>0</v>
      </c>
      <c r="R30" s="116">
        <f>0</f>
        <v>0</v>
      </c>
      <c r="S30" s="116">
        <f>0</f>
        <v>0</v>
      </c>
      <c r="T30" s="116">
        <f>0</f>
        <v>0</v>
      </c>
      <c r="U30" s="116">
        <f>0</f>
        <v>0</v>
      </c>
      <c r="V30" s="116">
        <f>0</f>
        <v>0</v>
      </c>
      <c r="W30" s="116">
        <f>0</f>
        <v>0</v>
      </c>
      <c r="X30" s="116">
        <f>0</f>
        <v>0</v>
      </c>
      <c r="Y30" s="116">
        <f>0</f>
        <v>0</v>
      </c>
      <c r="Z30" s="116">
        <v>2000</v>
      </c>
      <c r="AA30" s="313">
        <f>0</f>
        <v>0</v>
      </c>
      <c r="AB30" s="116">
        <f>0</f>
        <v>0</v>
      </c>
      <c r="AC30" s="116">
        <f>0</f>
        <v>0</v>
      </c>
      <c r="AD30" s="116">
        <f>0</f>
        <v>0</v>
      </c>
      <c r="AE30" s="116">
        <f>0</f>
        <v>0</v>
      </c>
      <c r="AF30" s="116">
        <f>0</f>
        <v>0</v>
      </c>
      <c r="AG30" s="116">
        <f>0</f>
        <v>0</v>
      </c>
      <c r="AH30" s="116">
        <f>0</f>
        <v>0</v>
      </c>
      <c r="AI30" s="116">
        <f>0</f>
        <v>0</v>
      </c>
      <c r="AJ30" s="116">
        <f>0</f>
        <v>0</v>
      </c>
      <c r="AK30" s="116">
        <f>0</f>
        <v>0</v>
      </c>
      <c r="AL30" s="116">
        <v>2000</v>
      </c>
      <c r="AM30" s="313">
        <f>0</f>
        <v>0</v>
      </c>
      <c r="AN30" s="116">
        <f>0</f>
        <v>0</v>
      </c>
      <c r="AO30" s="116">
        <f>0</f>
        <v>0</v>
      </c>
      <c r="AP30" s="116">
        <f>0</f>
        <v>0</v>
      </c>
      <c r="AQ30" s="116">
        <f>0</f>
        <v>0</v>
      </c>
      <c r="AR30" s="116">
        <f>0</f>
        <v>0</v>
      </c>
      <c r="AS30" s="116">
        <f>0</f>
        <v>0</v>
      </c>
      <c r="AT30" s="116">
        <f>0</f>
        <v>0</v>
      </c>
      <c r="AU30" s="116">
        <f>0</f>
        <v>0</v>
      </c>
      <c r="AV30" s="116">
        <f>0</f>
        <v>0</v>
      </c>
      <c r="AW30" s="116">
        <f>0</f>
        <v>0</v>
      </c>
      <c r="AX30" s="116">
        <v>2000</v>
      </c>
      <c r="AY30" s="313">
        <f>0</f>
        <v>0</v>
      </c>
      <c r="AZ30" s="116">
        <f>0</f>
        <v>0</v>
      </c>
      <c r="BA30" s="116">
        <f>0</f>
        <v>0</v>
      </c>
      <c r="BB30" s="116">
        <f>0</f>
        <v>0</v>
      </c>
      <c r="BC30" s="116">
        <f>0</f>
        <v>0</v>
      </c>
      <c r="BD30" s="116">
        <f>0</f>
        <v>0</v>
      </c>
      <c r="BE30" s="116">
        <f>0</f>
        <v>0</v>
      </c>
      <c r="BF30" s="116">
        <f>0</f>
        <v>0</v>
      </c>
      <c r="BG30" s="116">
        <f>0</f>
        <v>0</v>
      </c>
      <c r="BH30" s="116">
        <f>0</f>
        <v>0</v>
      </c>
      <c r="BI30" s="116">
        <f>0</f>
        <v>0</v>
      </c>
      <c r="BJ30" s="116">
        <v>2000</v>
      </c>
      <c r="BK30" s="313">
        <f>0</f>
        <v>0</v>
      </c>
      <c r="BL30" s="116">
        <f>0</f>
        <v>0</v>
      </c>
      <c r="BM30" s="116">
        <f>0</f>
        <v>0</v>
      </c>
      <c r="BN30" s="116">
        <f>0</f>
        <v>0</v>
      </c>
      <c r="BO30" s="116">
        <f>0</f>
        <v>0</v>
      </c>
      <c r="BP30" s="116">
        <f>0</f>
        <v>0</v>
      </c>
      <c r="BQ30" s="116">
        <f>0</f>
        <v>0</v>
      </c>
      <c r="BR30" s="116">
        <f>0</f>
        <v>0</v>
      </c>
      <c r="BS30" s="116">
        <f>0</f>
        <v>0</v>
      </c>
      <c r="BT30" s="116">
        <f>0</f>
        <v>0</v>
      </c>
      <c r="BU30" s="116">
        <f>0</f>
        <v>0</v>
      </c>
      <c r="BV30" s="116">
        <v>2000</v>
      </c>
      <c r="BW30" s="313">
        <f>0</f>
        <v>0</v>
      </c>
      <c r="BX30" s="116">
        <f>0</f>
        <v>0</v>
      </c>
      <c r="BY30" s="116">
        <f>0</f>
        <v>0</v>
      </c>
      <c r="BZ30" s="116">
        <f>0</f>
        <v>0</v>
      </c>
      <c r="CA30" s="116">
        <f>0</f>
        <v>0</v>
      </c>
      <c r="CB30" s="116">
        <f>0</f>
        <v>0</v>
      </c>
      <c r="CC30" s="116">
        <f>0</f>
        <v>0</v>
      </c>
      <c r="CD30" s="116">
        <f>0</f>
        <v>0</v>
      </c>
      <c r="CE30" s="116">
        <f>0</f>
        <v>0</v>
      </c>
      <c r="CF30" s="116">
        <f>0</f>
        <v>0</v>
      </c>
      <c r="CG30" s="116">
        <f>0</f>
        <v>0</v>
      </c>
      <c r="CH30" s="116">
        <v>2000</v>
      </c>
      <c r="CI30" s="313">
        <f>0</f>
        <v>0</v>
      </c>
      <c r="CJ30" s="116">
        <f>0</f>
        <v>0</v>
      </c>
      <c r="CK30" s="116">
        <f>0</f>
        <v>0</v>
      </c>
      <c r="CL30" s="116">
        <f>0</f>
        <v>0</v>
      </c>
      <c r="CM30" s="116">
        <f>0</f>
        <v>0</v>
      </c>
      <c r="CN30" s="116">
        <f>0</f>
        <v>0</v>
      </c>
      <c r="CO30" s="116">
        <f>0</f>
        <v>0</v>
      </c>
      <c r="CP30" s="116">
        <f>0</f>
        <v>0</v>
      </c>
      <c r="CQ30" s="116">
        <f>0</f>
        <v>0</v>
      </c>
      <c r="CR30" s="116">
        <f>0</f>
        <v>0</v>
      </c>
      <c r="CS30" s="116">
        <f>0</f>
        <v>0</v>
      </c>
      <c r="CT30" s="116">
        <v>2000</v>
      </c>
      <c r="CU30" s="313">
        <f>0</f>
        <v>0</v>
      </c>
      <c r="CV30" s="116">
        <f>0</f>
        <v>0</v>
      </c>
      <c r="CW30" s="116">
        <f>0</f>
        <v>0</v>
      </c>
      <c r="CX30" s="116">
        <f>0</f>
        <v>0</v>
      </c>
      <c r="CY30" s="116">
        <f>0</f>
        <v>0</v>
      </c>
      <c r="CZ30" s="116">
        <f>0</f>
        <v>0</v>
      </c>
      <c r="DA30" s="116">
        <f>0</f>
        <v>0</v>
      </c>
      <c r="DB30" s="116">
        <f>0</f>
        <v>0</v>
      </c>
      <c r="DC30" s="116">
        <f>0</f>
        <v>0</v>
      </c>
      <c r="DD30" s="116">
        <f>0</f>
        <v>0</v>
      </c>
      <c r="DE30" s="116">
        <f>0</f>
        <v>0</v>
      </c>
      <c r="DF30" s="116">
        <v>2000</v>
      </c>
      <c r="DG30" s="313">
        <f>0</f>
        <v>0</v>
      </c>
      <c r="DH30" s="116">
        <f>0</f>
        <v>0</v>
      </c>
      <c r="DI30" s="116">
        <f>0</f>
        <v>0</v>
      </c>
      <c r="DJ30" s="116">
        <f>0</f>
        <v>0</v>
      </c>
      <c r="DK30" s="116">
        <f>0</f>
        <v>0</v>
      </c>
      <c r="DL30" s="116">
        <f>0</f>
        <v>0</v>
      </c>
      <c r="DM30" s="116">
        <f>0</f>
        <v>0</v>
      </c>
      <c r="DN30" s="116">
        <f>0</f>
        <v>0</v>
      </c>
      <c r="DO30" s="116">
        <f>0</f>
        <v>0</v>
      </c>
      <c r="DP30" s="116">
        <f>0</f>
        <v>0</v>
      </c>
      <c r="DQ30" s="116">
        <f>0</f>
        <v>0</v>
      </c>
      <c r="DR30" s="116">
        <v>2000</v>
      </c>
    </row>
    <row r="31" spans="1:122" x14ac:dyDescent="0.3">
      <c r="A31" s="443"/>
      <c r="B31" s="14" t="s">
        <v>24</v>
      </c>
      <c r="C31" s="313">
        <f>0</f>
        <v>0</v>
      </c>
      <c r="D31" s="116">
        <f>0</f>
        <v>0</v>
      </c>
      <c r="E31" s="116">
        <f>0</f>
        <v>0</v>
      </c>
      <c r="F31" s="116">
        <f>0</f>
        <v>0</v>
      </c>
      <c r="G31" s="116">
        <f>0</f>
        <v>0</v>
      </c>
      <c r="H31" s="116">
        <f>0</f>
        <v>0</v>
      </c>
      <c r="I31" s="116">
        <f>0</f>
        <v>0</v>
      </c>
      <c r="J31" s="116">
        <f>0</f>
        <v>0</v>
      </c>
      <c r="K31" s="116">
        <f>0</f>
        <v>0</v>
      </c>
      <c r="L31" s="116">
        <f>0</f>
        <v>0</v>
      </c>
      <c r="M31" s="116">
        <f>0</f>
        <v>0</v>
      </c>
      <c r="N31" s="116">
        <v>2000</v>
      </c>
      <c r="O31" s="313">
        <f>0</f>
        <v>0</v>
      </c>
      <c r="P31" s="116">
        <f>0</f>
        <v>0</v>
      </c>
      <c r="Q31" s="116">
        <f>0</f>
        <v>0</v>
      </c>
      <c r="R31" s="116">
        <f>0</f>
        <v>0</v>
      </c>
      <c r="S31" s="116">
        <f>0</f>
        <v>0</v>
      </c>
      <c r="T31" s="116">
        <f>0</f>
        <v>0</v>
      </c>
      <c r="U31" s="116">
        <f>0</f>
        <v>0</v>
      </c>
      <c r="V31" s="116">
        <f>0</f>
        <v>0</v>
      </c>
      <c r="W31" s="116">
        <f>0</f>
        <v>0</v>
      </c>
      <c r="X31" s="116">
        <f>0</f>
        <v>0</v>
      </c>
      <c r="Y31" s="116">
        <f>0</f>
        <v>0</v>
      </c>
      <c r="Z31" s="116">
        <v>2000</v>
      </c>
      <c r="AA31" s="313">
        <f>0</f>
        <v>0</v>
      </c>
      <c r="AB31" s="116">
        <f>0</f>
        <v>0</v>
      </c>
      <c r="AC31" s="116">
        <f>0</f>
        <v>0</v>
      </c>
      <c r="AD31" s="116">
        <f>0</f>
        <v>0</v>
      </c>
      <c r="AE31" s="116">
        <f>0</f>
        <v>0</v>
      </c>
      <c r="AF31" s="116">
        <f>0</f>
        <v>0</v>
      </c>
      <c r="AG31" s="116">
        <f>0</f>
        <v>0</v>
      </c>
      <c r="AH31" s="116">
        <f>0</f>
        <v>0</v>
      </c>
      <c r="AI31" s="116">
        <f>0</f>
        <v>0</v>
      </c>
      <c r="AJ31" s="116">
        <f>0</f>
        <v>0</v>
      </c>
      <c r="AK31" s="116">
        <f>0</f>
        <v>0</v>
      </c>
      <c r="AL31" s="116">
        <v>2000</v>
      </c>
      <c r="AM31" s="313">
        <f>0</f>
        <v>0</v>
      </c>
      <c r="AN31" s="116">
        <f>0</f>
        <v>0</v>
      </c>
      <c r="AO31" s="116">
        <f>0</f>
        <v>0</v>
      </c>
      <c r="AP31" s="116">
        <f>0</f>
        <v>0</v>
      </c>
      <c r="AQ31" s="116">
        <f>0</f>
        <v>0</v>
      </c>
      <c r="AR31" s="116">
        <f>0</f>
        <v>0</v>
      </c>
      <c r="AS31" s="116">
        <f>0</f>
        <v>0</v>
      </c>
      <c r="AT31" s="116">
        <f>0</f>
        <v>0</v>
      </c>
      <c r="AU31" s="116">
        <f>0</f>
        <v>0</v>
      </c>
      <c r="AV31" s="116">
        <f>0</f>
        <v>0</v>
      </c>
      <c r="AW31" s="116">
        <f>0</f>
        <v>0</v>
      </c>
      <c r="AX31" s="116">
        <v>2000</v>
      </c>
      <c r="AY31" s="313">
        <f>0</f>
        <v>0</v>
      </c>
      <c r="AZ31" s="116">
        <f>0</f>
        <v>0</v>
      </c>
      <c r="BA31" s="116">
        <f>0</f>
        <v>0</v>
      </c>
      <c r="BB31" s="116">
        <f>0</f>
        <v>0</v>
      </c>
      <c r="BC31" s="116">
        <f>0</f>
        <v>0</v>
      </c>
      <c r="BD31" s="116">
        <f>0</f>
        <v>0</v>
      </c>
      <c r="BE31" s="116">
        <f>0</f>
        <v>0</v>
      </c>
      <c r="BF31" s="116">
        <f>0</f>
        <v>0</v>
      </c>
      <c r="BG31" s="116">
        <f>0</f>
        <v>0</v>
      </c>
      <c r="BH31" s="116">
        <f>0</f>
        <v>0</v>
      </c>
      <c r="BI31" s="116">
        <f>0</f>
        <v>0</v>
      </c>
      <c r="BJ31" s="116">
        <v>2000</v>
      </c>
      <c r="BK31" s="313">
        <f>0</f>
        <v>0</v>
      </c>
      <c r="BL31" s="116">
        <f>0</f>
        <v>0</v>
      </c>
      <c r="BM31" s="116">
        <f>0</f>
        <v>0</v>
      </c>
      <c r="BN31" s="116">
        <f>0</f>
        <v>0</v>
      </c>
      <c r="BO31" s="116">
        <f>0</f>
        <v>0</v>
      </c>
      <c r="BP31" s="116">
        <f>0</f>
        <v>0</v>
      </c>
      <c r="BQ31" s="116">
        <f>0</f>
        <v>0</v>
      </c>
      <c r="BR31" s="116">
        <f>0</f>
        <v>0</v>
      </c>
      <c r="BS31" s="116">
        <f>0</f>
        <v>0</v>
      </c>
      <c r="BT31" s="116">
        <f>0</f>
        <v>0</v>
      </c>
      <c r="BU31" s="116">
        <f>0</f>
        <v>0</v>
      </c>
      <c r="BV31" s="116">
        <v>2000</v>
      </c>
      <c r="BW31" s="313">
        <f>0</f>
        <v>0</v>
      </c>
      <c r="BX31" s="116">
        <f>0</f>
        <v>0</v>
      </c>
      <c r="BY31" s="116">
        <f>0</f>
        <v>0</v>
      </c>
      <c r="BZ31" s="116">
        <f>0</f>
        <v>0</v>
      </c>
      <c r="CA31" s="116">
        <f>0</f>
        <v>0</v>
      </c>
      <c r="CB31" s="116">
        <f>0</f>
        <v>0</v>
      </c>
      <c r="CC31" s="116">
        <f>0</f>
        <v>0</v>
      </c>
      <c r="CD31" s="116">
        <f>0</f>
        <v>0</v>
      </c>
      <c r="CE31" s="116">
        <f>0</f>
        <v>0</v>
      </c>
      <c r="CF31" s="116">
        <f>0</f>
        <v>0</v>
      </c>
      <c r="CG31" s="116">
        <f>0</f>
        <v>0</v>
      </c>
      <c r="CH31" s="116">
        <v>2000</v>
      </c>
      <c r="CI31" s="313">
        <f>0</f>
        <v>0</v>
      </c>
      <c r="CJ31" s="116">
        <f>0</f>
        <v>0</v>
      </c>
      <c r="CK31" s="116">
        <f>0</f>
        <v>0</v>
      </c>
      <c r="CL31" s="116">
        <f>0</f>
        <v>0</v>
      </c>
      <c r="CM31" s="116">
        <f>0</f>
        <v>0</v>
      </c>
      <c r="CN31" s="116">
        <f>0</f>
        <v>0</v>
      </c>
      <c r="CO31" s="116">
        <f>0</f>
        <v>0</v>
      </c>
      <c r="CP31" s="116">
        <f>0</f>
        <v>0</v>
      </c>
      <c r="CQ31" s="116">
        <f>0</f>
        <v>0</v>
      </c>
      <c r="CR31" s="116">
        <f>0</f>
        <v>0</v>
      </c>
      <c r="CS31" s="116">
        <f>0</f>
        <v>0</v>
      </c>
      <c r="CT31" s="116">
        <v>2000</v>
      </c>
      <c r="CU31" s="313">
        <f>0</f>
        <v>0</v>
      </c>
      <c r="CV31" s="116">
        <f>0</f>
        <v>0</v>
      </c>
      <c r="CW31" s="116">
        <f>0</f>
        <v>0</v>
      </c>
      <c r="CX31" s="116">
        <f>0</f>
        <v>0</v>
      </c>
      <c r="CY31" s="116">
        <f>0</f>
        <v>0</v>
      </c>
      <c r="CZ31" s="116">
        <f>0</f>
        <v>0</v>
      </c>
      <c r="DA31" s="116">
        <f>0</f>
        <v>0</v>
      </c>
      <c r="DB31" s="116">
        <f>0</f>
        <v>0</v>
      </c>
      <c r="DC31" s="116">
        <f>0</f>
        <v>0</v>
      </c>
      <c r="DD31" s="116">
        <f>0</f>
        <v>0</v>
      </c>
      <c r="DE31" s="116">
        <f>0</f>
        <v>0</v>
      </c>
      <c r="DF31" s="116">
        <v>2000</v>
      </c>
      <c r="DG31" s="313">
        <f>0</f>
        <v>0</v>
      </c>
      <c r="DH31" s="116">
        <f>0</f>
        <v>0</v>
      </c>
      <c r="DI31" s="116">
        <f>0</f>
        <v>0</v>
      </c>
      <c r="DJ31" s="116">
        <f>0</f>
        <v>0</v>
      </c>
      <c r="DK31" s="116">
        <f>0</f>
        <v>0</v>
      </c>
      <c r="DL31" s="116">
        <f>0</f>
        <v>0</v>
      </c>
      <c r="DM31" s="116">
        <f>0</f>
        <v>0</v>
      </c>
      <c r="DN31" s="116">
        <f>0</f>
        <v>0</v>
      </c>
      <c r="DO31" s="116">
        <f>0</f>
        <v>0</v>
      </c>
      <c r="DP31" s="116">
        <f>0</f>
        <v>0</v>
      </c>
      <c r="DQ31" s="116">
        <f>0</f>
        <v>0</v>
      </c>
      <c r="DR31" s="116">
        <v>2000</v>
      </c>
    </row>
    <row r="32" spans="1:122" x14ac:dyDescent="0.3">
      <c r="A32" s="443"/>
      <c r="B32" s="14" t="s">
        <v>123</v>
      </c>
      <c r="C32" s="313">
        <f>IF(C4&lt;12,0,'Piano del personale'!$D$23)</f>
        <v>0</v>
      </c>
      <c r="D32" s="313">
        <f>IF(D4&lt;12,0,'Piano del personale'!$D$23)</f>
        <v>0</v>
      </c>
      <c r="E32" s="313">
        <f>IF(E4&lt;12,0,'Piano del personale'!$D$23)</f>
        <v>0</v>
      </c>
      <c r="F32" s="313">
        <f>IF(F4&lt;12,0,'Piano del personale'!$D$23)</f>
        <v>0</v>
      </c>
      <c r="G32" s="313">
        <f>IF(G4&lt;12,0,'Piano del personale'!$D$23)</f>
        <v>0</v>
      </c>
      <c r="H32" s="313">
        <f>IF(H4&lt;12,0,'Piano del personale'!$D$23)</f>
        <v>0</v>
      </c>
      <c r="I32" s="313">
        <f>IF(I4&lt;12,0,'Piano del personale'!$D$23)</f>
        <v>0</v>
      </c>
      <c r="J32" s="313">
        <f>IF(J4&lt;12,0,'Piano del personale'!$D$23)</f>
        <v>0</v>
      </c>
      <c r="K32" s="313">
        <f>IF(K4&lt;12,0,'Piano del personale'!$D$23)</f>
        <v>0</v>
      </c>
      <c r="L32" s="313">
        <f>IF(L4&lt;12,0,'Piano del personale'!$D$23)</f>
        <v>0</v>
      </c>
      <c r="M32" s="313">
        <f>IF(M4&lt;12,0,'Piano del personale'!$D$23)</f>
        <v>0</v>
      </c>
      <c r="N32" s="313">
        <f>IF(N4&lt;12,0,'Piano del personale'!$D$23)</f>
        <v>5000</v>
      </c>
      <c r="O32" s="382">
        <f>IF(O4&lt;24,0,'Piano del personale'!$D$23)</f>
        <v>0</v>
      </c>
      <c r="P32" s="313">
        <f>IF(P4&lt;24,0,'Piano del personale'!$D$23)</f>
        <v>0</v>
      </c>
      <c r="Q32" s="313">
        <f>IF(Q4&lt;24,0,'Piano del personale'!$D$23)</f>
        <v>0</v>
      </c>
      <c r="R32" s="313">
        <f>IF(R4&lt;24,0,'Piano del personale'!$D$23)</f>
        <v>0</v>
      </c>
      <c r="S32" s="313">
        <f>IF(S4&lt;24,0,'Piano del personale'!$D$23)</f>
        <v>0</v>
      </c>
      <c r="T32" s="313">
        <f>IF(T4&lt;24,0,'Piano del personale'!$D$23)</f>
        <v>0</v>
      </c>
      <c r="U32" s="313">
        <f>IF(U4&lt;24,0,'Piano del personale'!$D$23)</f>
        <v>0</v>
      </c>
      <c r="V32" s="313">
        <f>IF(V4&lt;24,0,'Piano del personale'!$D$23)</f>
        <v>0</v>
      </c>
      <c r="W32" s="313">
        <f>IF(W4&lt;24,0,'Piano del personale'!$D$23)</f>
        <v>0</v>
      </c>
      <c r="X32" s="313">
        <f>IF(X4&lt;24,0,'Piano del personale'!$D$23)</f>
        <v>0</v>
      </c>
      <c r="Y32" s="313">
        <f>IF(Y4&lt;24,0,'Piano del personale'!$D$23)</f>
        <v>0</v>
      </c>
      <c r="Z32" s="313">
        <f>IF(Z4&lt;24,0,'Piano del personale'!$D$23)</f>
        <v>5000</v>
      </c>
      <c r="AA32" s="313">
        <f>IF(AA4&lt;36,0,'Piano del personale'!$D$23)</f>
        <v>0</v>
      </c>
      <c r="AB32" s="313">
        <f>IF(AB4&lt;36,0,'Piano del personale'!$D$23)</f>
        <v>0</v>
      </c>
      <c r="AC32" s="313">
        <f>IF(AC4&lt;36,0,'Piano del personale'!$D$23)</f>
        <v>0</v>
      </c>
      <c r="AD32" s="313">
        <f>IF(AD4&lt;36,0,'Piano del personale'!$D$23)</f>
        <v>0</v>
      </c>
      <c r="AE32" s="313">
        <f>IF(AE4&lt;36,0,'Piano del personale'!$D$23)</f>
        <v>0</v>
      </c>
      <c r="AF32" s="313">
        <f>IF(AF4&lt;36,0,'Piano del personale'!$D$23)</f>
        <v>0</v>
      </c>
      <c r="AG32" s="313">
        <f>IF(AG4&lt;36,0,'Piano del personale'!$D$23)</f>
        <v>0</v>
      </c>
      <c r="AH32" s="313">
        <f>IF(AH4&lt;36,0,'Piano del personale'!$D$23)</f>
        <v>0</v>
      </c>
      <c r="AI32" s="313">
        <f>IF(AI4&lt;36,0,'Piano del personale'!$D$23)</f>
        <v>0</v>
      </c>
      <c r="AJ32" s="313">
        <f>IF(AJ4&lt;36,0,'Piano del personale'!$D$23)</f>
        <v>0</v>
      </c>
      <c r="AK32" s="313">
        <f>IF(AK4&lt;36,0,'Piano del personale'!$D$23)</f>
        <v>0</v>
      </c>
      <c r="AL32" s="313">
        <f>IF(AL4&lt;36,0,'Piano del personale'!$D$23)</f>
        <v>5000</v>
      </c>
      <c r="AM32" s="313">
        <f>IF(AM4&lt;48,0,'Piano del personale'!$D$23)</f>
        <v>0</v>
      </c>
      <c r="AN32" s="313">
        <f>IF(AN4&lt;48,0,'Piano del personale'!$D$23)</f>
        <v>0</v>
      </c>
      <c r="AO32" s="313">
        <f>IF(AO4&lt;48,0,'Piano del personale'!$D$23)</f>
        <v>0</v>
      </c>
      <c r="AP32" s="313">
        <f>IF(AP4&lt;48,0,'Piano del personale'!$D$23)</f>
        <v>0</v>
      </c>
      <c r="AQ32" s="313">
        <f>IF(AQ4&lt;48,0,'Piano del personale'!$D$23)</f>
        <v>0</v>
      </c>
      <c r="AR32" s="313">
        <f>IF(AR4&lt;48,0,'Piano del personale'!$D$23)</f>
        <v>0</v>
      </c>
      <c r="AS32" s="313">
        <f>IF(AS4&lt;48,0,'Piano del personale'!$D$23)</f>
        <v>0</v>
      </c>
      <c r="AT32" s="313">
        <f>IF(AT4&lt;48,0,'Piano del personale'!$D$23)</f>
        <v>0</v>
      </c>
      <c r="AU32" s="313">
        <f>IF(AU4&lt;48,0,'Piano del personale'!$D$23)</f>
        <v>0</v>
      </c>
      <c r="AV32" s="313">
        <f>IF(AV4&lt;48,0,'Piano del personale'!$D$23)</f>
        <v>0</v>
      </c>
      <c r="AW32" s="313">
        <f>IF(AW4&lt;48,0,'Piano del personale'!$D$23)</f>
        <v>0</v>
      </c>
      <c r="AX32" s="313">
        <f>IF(AX4&lt;48,0,'Piano del personale'!$D$23)</f>
        <v>5000</v>
      </c>
      <c r="AY32" s="313">
        <f>IF(AY4&lt;60,0,'Piano del personale'!$D$23)</f>
        <v>0</v>
      </c>
      <c r="AZ32" s="313">
        <f>IF(AZ4&lt;60,0,'Piano del personale'!$D$23)</f>
        <v>0</v>
      </c>
      <c r="BA32" s="313">
        <f>IF(BA4&lt;60,0,'Piano del personale'!$D$23)</f>
        <v>0</v>
      </c>
      <c r="BB32" s="313">
        <f>IF(BB4&lt;60,0,'Piano del personale'!$D$23)</f>
        <v>0</v>
      </c>
      <c r="BC32" s="313">
        <f>IF(BC4&lt;60,0,'Piano del personale'!$D$23)</f>
        <v>0</v>
      </c>
      <c r="BD32" s="313">
        <f>IF(BD4&lt;60,0,'Piano del personale'!$D$23)</f>
        <v>0</v>
      </c>
      <c r="BE32" s="313">
        <f>IF(BE4&lt;60,0,'Piano del personale'!$D$23)</f>
        <v>0</v>
      </c>
      <c r="BF32" s="313">
        <f>IF(BF4&lt;60,0,'Piano del personale'!$D$23)</f>
        <v>0</v>
      </c>
      <c r="BG32" s="313">
        <f>IF(BG4&lt;60,0,'Piano del personale'!$D$23)</f>
        <v>0</v>
      </c>
      <c r="BH32" s="313">
        <f>IF(BH4&lt;60,0,'Piano del personale'!$D$23)</f>
        <v>0</v>
      </c>
      <c r="BI32" s="313">
        <f>IF(BI4&lt;60,0,'Piano del personale'!$D$23)</f>
        <v>0</v>
      </c>
      <c r="BJ32" s="314">
        <f>IF(BJ4&lt;60,0,'Piano del personale'!$D$23)</f>
        <v>5000</v>
      </c>
      <c r="BK32" s="314">
        <f>IF(BK4&lt;72,0,'Piano del personale'!$D$23)</f>
        <v>0</v>
      </c>
      <c r="BL32" s="314">
        <f>IF(BL4&lt;72,0,'Piano del personale'!$D$23)</f>
        <v>0</v>
      </c>
      <c r="BM32" s="314">
        <f>IF(BM4&lt;72,0,'Piano del personale'!$D$23)</f>
        <v>0</v>
      </c>
      <c r="BN32" s="314">
        <f>IF(BN4&lt;72,0,'Piano del personale'!$D$23)</f>
        <v>0</v>
      </c>
      <c r="BO32" s="314">
        <f>IF(BO4&lt;72,0,'Piano del personale'!$D$23)</f>
        <v>0</v>
      </c>
      <c r="BP32" s="314">
        <f>IF(BP4&lt;72,0,'Piano del personale'!$D$23)</f>
        <v>0</v>
      </c>
      <c r="BQ32" s="314">
        <f>IF(BQ4&lt;72,0,'Piano del personale'!$D$23)</f>
        <v>0</v>
      </c>
      <c r="BR32" s="314">
        <f>IF(BR4&lt;72,0,'Piano del personale'!$D$23)</f>
        <v>0</v>
      </c>
      <c r="BS32" s="314">
        <f>IF(BS4&lt;72,0,'Piano del personale'!$D$23)</f>
        <v>0</v>
      </c>
      <c r="BT32" s="314">
        <f>IF(BT4&lt;72,0,'Piano del personale'!$D$23)</f>
        <v>0</v>
      </c>
      <c r="BU32" s="314">
        <f>IF(BU4&lt;72,0,'Piano del personale'!$D$23)</f>
        <v>0</v>
      </c>
      <c r="BV32" s="314">
        <f>IF(BV4&lt;72,0,'Piano del personale'!$D$23)</f>
        <v>5000</v>
      </c>
      <c r="BW32" s="314">
        <f>IF(BW4&lt;84,0,'Piano del personale'!$D$23)</f>
        <v>0</v>
      </c>
      <c r="BX32" s="314">
        <f>IF(BX4&lt;84,0,'Piano del personale'!$D$23)</f>
        <v>0</v>
      </c>
      <c r="BY32" s="314">
        <f>IF(BY4&lt;84,0,'Piano del personale'!$D$23)</f>
        <v>0</v>
      </c>
      <c r="BZ32" s="314">
        <f>IF(BZ4&lt;84,0,'Piano del personale'!$D$23)</f>
        <v>0</v>
      </c>
      <c r="CA32" s="314">
        <f>IF(CA4&lt;84,0,'Piano del personale'!$D$23)</f>
        <v>0</v>
      </c>
      <c r="CB32" s="314">
        <f>IF(CB4&lt;84,0,'Piano del personale'!$D$23)</f>
        <v>0</v>
      </c>
      <c r="CC32" s="314">
        <f>IF(CC4&lt;84,0,'Piano del personale'!$D$23)</f>
        <v>0</v>
      </c>
      <c r="CD32" s="314">
        <f>IF(CD4&lt;84,0,'Piano del personale'!$D$23)</f>
        <v>0</v>
      </c>
      <c r="CE32" s="314">
        <f>IF(CE4&lt;84,0,'Piano del personale'!$D$23)</f>
        <v>0</v>
      </c>
      <c r="CF32" s="314">
        <f>IF(CF4&lt;84,0,'Piano del personale'!$D$23)</f>
        <v>0</v>
      </c>
      <c r="CG32" s="314">
        <f>IF(CG4&lt;84,0,'Piano del personale'!$D$23)</f>
        <v>0</v>
      </c>
      <c r="CH32" s="314">
        <f>IF(CH4&lt;84,0,'Piano del personale'!$D$23)</f>
        <v>5000</v>
      </c>
      <c r="CI32" s="314">
        <f>IF(CI4&lt;96,0,'Piano del personale'!$D$23)</f>
        <v>0</v>
      </c>
      <c r="CJ32" s="314">
        <f>IF(CJ4&lt;96,0,'Piano del personale'!$D$23)</f>
        <v>0</v>
      </c>
      <c r="CK32" s="314">
        <f>IF(CK4&lt;96,0,'Piano del personale'!$D$23)</f>
        <v>0</v>
      </c>
      <c r="CL32" s="314">
        <f>IF(CL4&lt;96,0,'Piano del personale'!$D$23)</f>
        <v>0</v>
      </c>
      <c r="CM32" s="314">
        <f>IF(CM4&lt;96,0,'Piano del personale'!$D$23)</f>
        <v>0</v>
      </c>
      <c r="CN32" s="314">
        <f>IF(CN4&lt;96,0,'Piano del personale'!$D$23)</f>
        <v>0</v>
      </c>
      <c r="CO32" s="314">
        <f>IF(CO4&lt;96,0,'Piano del personale'!$D$23)</f>
        <v>0</v>
      </c>
      <c r="CP32" s="314">
        <f>IF(CP4&lt;96,0,'Piano del personale'!$D$23)</f>
        <v>0</v>
      </c>
      <c r="CQ32" s="314">
        <f>IF(CQ4&lt;96,0,'Piano del personale'!$D$23)</f>
        <v>0</v>
      </c>
      <c r="CR32" s="314">
        <f>IF(CR4&lt;96,0,'Piano del personale'!$D$23)</f>
        <v>0</v>
      </c>
      <c r="CS32" s="314">
        <f>IF(CS4&lt;96,0,'Piano del personale'!$D$23)</f>
        <v>0</v>
      </c>
      <c r="CT32" s="314">
        <f>IF(CT4&lt;96,0,'Piano del personale'!$D$23)</f>
        <v>5000</v>
      </c>
      <c r="CU32" s="314">
        <f>IF(CU4&lt;108,0,'Piano del personale'!$D$23)</f>
        <v>0</v>
      </c>
      <c r="CV32" s="314">
        <f>IF(CV4&lt;108,0,'Piano del personale'!$D$23)</f>
        <v>0</v>
      </c>
      <c r="CW32" s="314">
        <f>IF(CW4&lt;108,0,'Piano del personale'!$D$23)</f>
        <v>0</v>
      </c>
      <c r="CX32" s="314">
        <f>IF(CX4&lt;108,0,'Piano del personale'!$D$23)</f>
        <v>0</v>
      </c>
      <c r="CY32" s="314">
        <f>IF(CY4&lt;108,0,'Piano del personale'!$D$23)</f>
        <v>0</v>
      </c>
      <c r="CZ32" s="314">
        <f>IF(CZ4&lt;108,0,'Piano del personale'!$D$23)</f>
        <v>0</v>
      </c>
      <c r="DA32" s="314">
        <f>IF(DA4&lt;108,0,'Piano del personale'!$D$23)</f>
        <v>0</v>
      </c>
      <c r="DB32" s="314">
        <f>IF(DB4&lt;108,0,'Piano del personale'!$D$23)</f>
        <v>0</v>
      </c>
      <c r="DC32" s="314">
        <f>IF(DC4&lt;108,0,'Piano del personale'!$D$23)</f>
        <v>0</v>
      </c>
      <c r="DD32" s="314">
        <f>IF(DD4&lt;108,0,'Piano del personale'!$D$23)</f>
        <v>0</v>
      </c>
      <c r="DE32" s="314">
        <f>IF(DE4&lt;108,0,'Piano del personale'!$D$23)</f>
        <v>0</v>
      </c>
      <c r="DF32" s="314">
        <f>IF(DF4&lt;108,0,'Piano del personale'!$D$23)</f>
        <v>5000</v>
      </c>
      <c r="DG32" s="314">
        <f>IF(DG4&lt;120,0,'Piano del personale'!$D$23)</f>
        <v>0</v>
      </c>
      <c r="DH32" s="314">
        <f>IF(DH4&lt;120,0,'Piano del personale'!$D$23)</f>
        <v>0</v>
      </c>
      <c r="DI32" s="314">
        <f>IF(DI4&lt;120,0,'Piano del personale'!$D$23)</f>
        <v>0</v>
      </c>
      <c r="DJ32" s="314">
        <f>IF(DJ4&lt;120,0,'Piano del personale'!$D$23)</f>
        <v>0</v>
      </c>
      <c r="DK32" s="314">
        <f>IF(DK4&lt;120,0,'Piano del personale'!$D$23)</f>
        <v>0</v>
      </c>
      <c r="DL32" s="314">
        <f>IF(DL4&lt;120,0,'Piano del personale'!$D$23)</f>
        <v>0</v>
      </c>
      <c r="DM32" s="314">
        <f>IF(DM4&lt;120,0,'Piano del personale'!$D$23)</f>
        <v>0</v>
      </c>
      <c r="DN32" s="314">
        <f>IF(DN4&lt;120,0,'Piano del personale'!$D$23)</f>
        <v>0</v>
      </c>
      <c r="DO32" s="314">
        <f>IF(DO4&lt;120,0,'Piano del personale'!$D$23)</f>
        <v>0</v>
      </c>
      <c r="DP32" s="314">
        <f>IF(DP4&lt;120,0,'Piano del personale'!$D$23)</f>
        <v>0</v>
      </c>
      <c r="DQ32" s="314">
        <f>IF(DQ4&lt;120,0,'Piano del personale'!$D$23)</f>
        <v>0</v>
      </c>
      <c r="DR32" s="314">
        <f>IF(DR4&lt;120,0,'Piano del personale'!$D$23)</f>
        <v>5000</v>
      </c>
    </row>
    <row r="33" spans="1:122" x14ac:dyDescent="0.3">
      <c r="A33" s="443"/>
      <c r="B33" s="14" t="s">
        <v>20</v>
      </c>
      <c r="C33" s="313">
        <f>0</f>
        <v>0</v>
      </c>
      <c r="D33" s="116">
        <f>0</f>
        <v>0</v>
      </c>
      <c r="E33" s="116">
        <f>0</f>
        <v>0</v>
      </c>
      <c r="F33" s="116">
        <f>0</f>
        <v>0</v>
      </c>
      <c r="G33" s="116">
        <f>0</f>
        <v>0</v>
      </c>
      <c r="H33" s="116">
        <f>0</f>
        <v>0</v>
      </c>
      <c r="I33" s="116">
        <f>0</f>
        <v>0</v>
      </c>
      <c r="J33" s="116">
        <f>0</f>
        <v>0</v>
      </c>
      <c r="K33" s="116">
        <v>10000</v>
      </c>
      <c r="L33" s="116"/>
      <c r="M33" s="116"/>
      <c r="N33" s="116"/>
      <c r="O33" s="116">
        <v>500</v>
      </c>
      <c r="P33" s="116">
        <v>500</v>
      </c>
      <c r="Q33" s="116">
        <v>500</v>
      </c>
      <c r="R33" s="116">
        <v>500</v>
      </c>
      <c r="S33" s="116">
        <v>500</v>
      </c>
      <c r="T33" s="116">
        <v>500</v>
      </c>
      <c r="U33" s="116">
        <v>500</v>
      </c>
      <c r="V33" s="116">
        <v>500</v>
      </c>
      <c r="W33" s="116">
        <v>500</v>
      </c>
      <c r="X33" s="116">
        <v>500</v>
      </c>
      <c r="Y33" s="116">
        <v>500</v>
      </c>
      <c r="Z33" s="116">
        <v>500</v>
      </c>
      <c r="AA33" s="116">
        <v>500</v>
      </c>
      <c r="AB33" s="116">
        <v>500</v>
      </c>
      <c r="AC33" s="116">
        <v>500</v>
      </c>
      <c r="AD33" s="116">
        <v>500</v>
      </c>
      <c r="AE33" s="116">
        <v>500</v>
      </c>
      <c r="AF33" s="116">
        <v>500</v>
      </c>
      <c r="AG33" s="116">
        <v>500</v>
      </c>
      <c r="AH33" s="116">
        <v>500</v>
      </c>
      <c r="AI33" s="116">
        <v>500</v>
      </c>
      <c r="AJ33" s="116">
        <v>500</v>
      </c>
      <c r="AK33" s="116">
        <v>500</v>
      </c>
      <c r="AL33" s="116">
        <v>500</v>
      </c>
      <c r="AM33" s="116">
        <v>500</v>
      </c>
      <c r="AN33" s="116">
        <v>500</v>
      </c>
      <c r="AO33" s="116">
        <v>500</v>
      </c>
      <c r="AP33" s="116">
        <v>500</v>
      </c>
      <c r="AQ33" s="116">
        <v>500</v>
      </c>
      <c r="AR33" s="116">
        <v>500</v>
      </c>
      <c r="AS33" s="116">
        <v>500</v>
      </c>
      <c r="AT33" s="116">
        <v>500</v>
      </c>
      <c r="AU33" s="116">
        <v>500</v>
      </c>
      <c r="AV33" s="116">
        <v>500</v>
      </c>
      <c r="AW33" s="116">
        <v>500</v>
      </c>
      <c r="AX33" s="116">
        <v>500</v>
      </c>
      <c r="AY33" s="116">
        <v>500</v>
      </c>
      <c r="AZ33" s="116">
        <v>500</v>
      </c>
      <c r="BA33" s="116">
        <v>500</v>
      </c>
      <c r="BB33" s="116">
        <v>500</v>
      </c>
      <c r="BC33" s="116">
        <v>500</v>
      </c>
      <c r="BD33" s="116">
        <v>500</v>
      </c>
      <c r="BE33" s="116">
        <v>500</v>
      </c>
      <c r="BF33" s="116">
        <v>500</v>
      </c>
      <c r="BG33" s="116">
        <v>500</v>
      </c>
      <c r="BH33" s="116">
        <v>500</v>
      </c>
      <c r="BI33" s="116">
        <v>500</v>
      </c>
      <c r="BJ33" s="119">
        <v>500</v>
      </c>
      <c r="BK33" s="116">
        <v>500</v>
      </c>
      <c r="BL33" s="119">
        <v>500</v>
      </c>
      <c r="BM33" s="116">
        <v>500</v>
      </c>
      <c r="BN33" s="119">
        <v>500</v>
      </c>
      <c r="BO33" s="116">
        <v>500</v>
      </c>
      <c r="BP33" s="119">
        <v>500</v>
      </c>
      <c r="BQ33" s="116">
        <v>500</v>
      </c>
      <c r="BR33" s="119">
        <v>500</v>
      </c>
      <c r="BS33" s="116">
        <v>500</v>
      </c>
      <c r="BT33" s="119">
        <v>500</v>
      </c>
      <c r="BU33" s="116">
        <v>500</v>
      </c>
      <c r="BV33" s="119">
        <v>500</v>
      </c>
      <c r="BW33" s="116">
        <v>500</v>
      </c>
      <c r="BX33" s="119">
        <v>500</v>
      </c>
      <c r="BY33" s="116">
        <v>500</v>
      </c>
      <c r="BZ33" s="119">
        <v>500</v>
      </c>
      <c r="CA33" s="116">
        <v>500</v>
      </c>
      <c r="CB33" s="119">
        <v>500</v>
      </c>
      <c r="CC33" s="116">
        <v>500</v>
      </c>
      <c r="CD33" s="119">
        <v>500</v>
      </c>
      <c r="CE33" s="116">
        <v>500</v>
      </c>
      <c r="CF33" s="119">
        <v>500</v>
      </c>
      <c r="CG33" s="116">
        <v>500</v>
      </c>
      <c r="CH33" s="119">
        <v>500</v>
      </c>
      <c r="CI33" s="116">
        <v>500</v>
      </c>
      <c r="CJ33" s="119">
        <v>500</v>
      </c>
      <c r="CK33" s="116">
        <v>500</v>
      </c>
      <c r="CL33" s="119">
        <v>500</v>
      </c>
      <c r="CM33" s="116">
        <v>500</v>
      </c>
      <c r="CN33" s="119">
        <v>500</v>
      </c>
      <c r="CO33" s="116">
        <v>500</v>
      </c>
      <c r="CP33" s="119">
        <v>500</v>
      </c>
      <c r="CQ33" s="116">
        <v>500</v>
      </c>
      <c r="CR33" s="119">
        <v>500</v>
      </c>
      <c r="CS33" s="116">
        <v>500</v>
      </c>
      <c r="CT33" s="119">
        <v>500</v>
      </c>
      <c r="CU33" s="116">
        <v>500</v>
      </c>
      <c r="CV33" s="119">
        <v>500</v>
      </c>
      <c r="CW33" s="116">
        <v>500</v>
      </c>
      <c r="CX33" s="119">
        <v>500</v>
      </c>
      <c r="CY33" s="116">
        <v>500</v>
      </c>
      <c r="CZ33" s="119">
        <v>500</v>
      </c>
      <c r="DA33" s="116">
        <v>500</v>
      </c>
      <c r="DB33" s="119">
        <v>500</v>
      </c>
      <c r="DC33" s="116">
        <v>500</v>
      </c>
      <c r="DD33" s="119">
        <v>500</v>
      </c>
      <c r="DE33" s="116">
        <v>500</v>
      </c>
      <c r="DF33" s="119">
        <v>500</v>
      </c>
      <c r="DG33" s="116">
        <v>500</v>
      </c>
      <c r="DH33" s="119">
        <v>500</v>
      </c>
      <c r="DI33" s="116">
        <v>500</v>
      </c>
      <c r="DJ33" s="119">
        <v>500</v>
      </c>
      <c r="DK33" s="116">
        <v>500</v>
      </c>
      <c r="DL33" s="119">
        <v>500</v>
      </c>
      <c r="DM33" s="116">
        <v>500</v>
      </c>
      <c r="DN33" s="119">
        <v>500</v>
      </c>
      <c r="DO33" s="116">
        <v>500</v>
      </c>
      <c r="DP33" s="119">
        <v>500</v>
      </c>
      <c r="DQ33" s="116">
        <v>500</v>
      </c>
      <c r="DR33" s="119">
        <v>500</v>
      </c>
    </row>
    <row r="34" spans="1:122" ht="15" thickBot="1" x14ac:dyDescent="0.35">
      <c r="A34" s="444"/>
      <c r="B34" s="166" t="s">
        <v>21</v>
      </c>
      <c r="C34" s="309"/>
      <c r="D34" s="116">
        <f>0</f>
        <v>0</v>
      </c>
      <c r="E34" s="116">
        <f>0</f>
        <v>0</v>
      </c>
      <c r="F34" s="116">
        <f>0</f>
        <v>0</v>
      </c>
      <c r="G34" s="116">
        <f>0</f>
        <v>0</v>
      </c>
      <c r="H34" s="116">
        <f>0</f>
        <v>0</v>
      </c>
      <c r="I34" s="116">
        <f>0</f>
        <v>0</v>
      </c>
      <c r="J34" s="116">
        <f>0</f>
        <v>0</v>
      </c>
      <c r="K34" s="206"/>
      <c r="L34" s="116">
        <f>0</f>
        <v>0</v>
      </c>
      <c r="M34" s="116">
        <f>0</f>
        <v>0</v>
      </c>
      <c r="N34" s="116">
        <f>0</f>
        <v>0</v>
      </c>
      <c r="O34" s="116">
        <v>1000</v>
      </c>
      <c r="P34" s="116">
        <v>1000</v>
      </c>
      <c r="Q34" s="116">
        <v>1000</v>
      </c>
      <c r="R34" s="116">
        <v>1000</v>
      </c>
      <c r="S34" s="116">
        <v>1000</v>
      </c>
      <c r="T34" s="116">
        <v>1000</v>
      </c>
      <c r="U34" s="116">
        <v>1000</v>
      </c>
      <c r="V34" s="116">
        <v>1000</v>
      </c>
      <c r="W34" s="116">
        <v>1000</v>
      </c>
      <c r="X34" s="116">
        <v>1000</v>
      </c>
      <c r="Y34" s="116">
        <v>1000</v>
      </c>
      <c r="Z34" s="116">
        <v>1000</v>
      </c>
      <c r="AA34" s="116">
        <f>1000</f>
        <v>1000</v>
      </c>
      <c r="AB34" s="116">
        <f>1000</f>
        <v>1000</v>
      </c>
      <c r="AC34" s="116">
        <f>1000</f>
        <v>1000</v>
      </c>
      <c r="AD34" s="116">
        <f>1000</f>
        <v>1000</v>
      </c>
      <c r="AE34" s="116">
        <f>1000</f>
        <v>1000</v>
      </c>
      <c r="AF34" s="116">
        <f>1000</f>
        <v>1000</v>
      </c>
      <c r="AG34" s="116">
        <f>1000</f>
        <v>1000</v>
      </c>
      <c r="AH34" s="116">
        <f>1000</f>
        <v>1000</v>
      </c>
      <c r="AI34" s="116">
        <f>1000</f>
        <v>1000</v>
      </c>
      <c r="AJ34" s="116">
        <f>1000</f>
        <v>1000</v>
      </c>
      <c r="AK34" s="116">
        <f>1000</f>
        <v>1000</v>
      </c>
      <c r="AL34" s="116">
        <f>1000</f>
        <v>1000</v>
      </c>
      <c r="AM34" s="116">
        <v>6000</v>
      </c>
      <c r="AN34" s="116">
        <f>1000</f>
        <v>1000</v>
      </c>
      <c r="AO34" s="116">
        <f>1000</f>
        <v>1000</v>
      </c>
      <c r="AP34" s="116">
        <f>1000</f>
        <v>1000</v>
      </c>
      <c r="AQ34" s="116">
        <f>1000</f>
        <v>1000</v>
      </c>
      <c r="AR34" s="116">
        <f>1000</f>
        <v>1000</v>
      </c>
      <c r="AS34" s="116">
        <f>1000</f>
        <v>1000</v>
      </c>
      <c r="AT34" s="116">
        <f>1000</f>
        <v>1000</v>
      </c>
      <c r="AU34" s="116">
        <f>1000</f>
        <v>1000</v>
      </c>
      <c r="AV34" s="116">
        <f>1000</f>
        <v>1000</v>
      </c>
      <c r="AW34" s="116">
        <f>1000</f>
        <v>1000</v>
      </c>
      <c r="AX34" s="116">
        <f>1000</f>
        <v>1000</v>
      </c>
      <c r="AY34" s="116">
        <v>6000</v>
      </c>
      <c r="AZ34" s="116">
        <f>1000</f>
        <v>1000</v>
      </c>
      <c r="BA34" s="116">
        <f>1000</f>
        <v>1000</v>
      </c>
      <c r="BB34" s="116">
        <f>1000</f>
        <v>1000</v>
      </c>
      <c r="BC34" s="116">
        <f>1000</f>
        <v>1000</v>
      </c>
      <c r="BD34" s="116">
        <f>1000</f>
        <v>1000</v>
      </c>
      <c r="BE34" s="116">
        <f>1000</f>
        <v>1000</v>
      </c>
      <c r="BF34" s="116">
        <f>1000</f>
        <v>1000</v>
      </c>
      <c r="BG34" s="116">
        <f>1000</f>
        <v>1000</v>
      </c>
      <c r="BH34" s="116">
        <f>1000</f>
        <v>1000</v>
      </c>
      <c r="BI34" s="116">
        <f>1000</f>
        <v>1000</v>
      </c>
      <c r="BJ34" s="119">
        <f>1000</f>
        <v>1000</v>
      </c>
      <c r="BK34" s="119">
        <f>1000</f>
        <v>1000</v>
      </c>
      <c r="BL34" s="119">
        <f>1000</f>
        <v>1000</v>
      </c>
      <c r="BM34" s="119">
        <f>1000</f>
        <v>1000</v>
      </c>
      <c r="BN34" s="119">
        <f>1000</f>
        <v>1000</v>
      </c>
      <c r="BO34" s="119">
        <f>1000</f>
        <v>1000</v>
      </c>
      <c r="BP34" s="119">
        <f>1000</f>
        <v>1000</v>
      </c>
      <c r="BQ34" s="119">
        <f>1000</f>
        <v>1000</v>
      </c>
      <c r="BR34" s="119">
        <f>1000</f>
        <v>1000</v>
      </c>
      <c r="BS34" s="119">
        <f>1000</f>
        <v>1000</v>
      </c>
      <c r="BT34" s="119">
        <f>1000</f>
        <v>1000</v>
      </c>
      <c r="BU34" s="119">
        <f>1000</f>
        <v>1000</v>
      </c>
      <c r="BV34" s="119">
        <f>1000</f>
        <v>1000</v>
      </c>
      <c r="BW34" s="119">
        <f>1000</f>
        <v>1000</v>
      </c>
      <c r="BX34" s="119">
        <f>1000</f>
        <v>1000</v>
      </c>
      <c r="BY34" s="119">
        <f>1000</f>
        <v>1000</v>
      </c>
      <c r="BZ34" s="119">
        <f>1000</f>
        <v>1000</v>
      </c>
      <c r="CA34" s="119">
        <f>1000</f>
        <v>1000</v>
      </c>
      <c r="CB34" s="119">
        <f>1000</f>
        <v>1000</v>
      </c>
      <c r="CC34" s="119">
        <f>1000</f>
        <v>1000</v>
      </c>
      <c r="CD34" s="119">
        <f>1000</f>
        <v>1000</v>
      </c>
      <c r="CE34" s="119">
        <f>1000</f>
        <v>1000</v>
      </c>
      <c r="CF34" s="119">
        <f>1000</f>
        <v>1000</v>
      </c>
      <c r="CG34" s="119">
        <f>1000</f>
        <v>1000</v>
      </c>
      <c r="CH34" s="119">
        <f>1000</f>
        <v>1000</v>
      </c>
      <c r="CI34" s="119">
        <f>1000</f>
        <v>1000</v>
      </c>
      <c r="CJ34" s="119">
        <f>1000</f>
        <v>1000</v>
      </c>
      <c r="CK34" s="119">
        <f>1000</f>
        <v>1000</v>
      </c>
      <c r="CL34" s="119">
        <f>1000</f>
        <v>1000</v>
      </c>
      <c r="CM34" s="119">
        <f>1000</f>
        <v>1000</v>
      </c>
      <c r="CN34" s="119">
        <f>1000</f>
        <v>1000</v>
      </c>
      <c r="CO34" s="119">
        <f>1000</f>
        <v>1000</v>
      </c>
      <c r="CP34" s="119">
        <f>1000</f>
        <v>1000</v>
      </c>
      <c r="CQ34" s="119">
        <f>1000</f>
        <v>1000</v>
      </c>
      <c r="CR34" s="119">
        <f>1000</f>
        <v>1000</v>
      </c>
      <c r="CS34" s="119">
        <f>1000</f>
        <v>1000</v>
      </c>
      <c r="CT34" s="119">
        <f>1000</f>
        <v>1000</v>
      </c>
      <c r="CU34" s="119">
        <f>1000</f>
        <v>1000</v>
      </c>
      <c r="CV34" s="119">
        <f>1000</f>
        <v>1000</v>
      </c>
      <c r="CW34" s="119">
        <f>1000</f>
        <v>1000</v>
      </c>
      <c r="CX34" s="119">
        <f>1000</f>
        <v>1000</v>
      </c>
      <c r="CY34" s="119">
        <f>1000</f>
        <v>1000</v>
      </c>
      <c r="CZ34" s="119">
        <f>1000</f>
        <v>1000</v>
      </c>
      <c r="DA34" s="119">
        <f>1000</f>
        <v>1000</v>
      </c>
      <c r="DB34" s="119">
        <f>1000</f>
        <v>1000</v>
      </c>
      <c r="DC34" s="119">
        <f>1000</f>
        <v>1000</v>
      </c>
      <c r="DD34" s="119">
        <f>1000</f>
        <v>1000</v>
      </c>
      <c r="DE34" s="119">
        <f>1000</f>
        <v>1000</v>
      </c>
      <c r="DF34" s="119">
        <f>1000</f>
        <v>1000</v>
      </c>
      <c r="DG34" s="119">
        <f>1000</f>
        <v>1000</v>
      </c>
      <c r="DH34" s="119">
        <f>1000</f>
        <v>1000</v>
      </c>
      <c r="DI34" s="119">
        <f>1000</f>
        <v>1000</v>
      </c>
      <c r="DJ34" s="119">
        <f>1000</f>
        <v>1000</v>
      </c>
      <c r="DK34" s="119">
        <f>1000</f>
        <v>1000</v>
      </c>
      <c r="DL34" s="119">
        <f>1000</f>
        <v>1000</v>
      </c>
      <c r="DM34" s="119">
        <f>1000</f>
        <v>1000</v>
      </c>
      <c r="DN34" s="119">
        <f>1000</f>
        <v>1000</v>
      </c>
      <c r="DO34" s="119">
        <f>1000</f>
        <v>1000</v>
      </c>
      <c r="DP34" s="119">
        <f>1000</f>
        <v>1000</v>
      </c>
      <c r="DQ34" s="119">
        <f>1000</f>
        <v>1000</v>
      </c>
      <c r="DR34" s="119">
        <f>1000</f>
        <v>1000</v>
      </c>
    </row>
    <row r="35" spans="1:122" x14ac:dyDescent="0.3">
      <c r="A35" s="24"/>
      <c r="B35" s="4" t="s">
        <v>8</v>
      </c>
      <c r="C35" s="144">
        <f>SUM(C26:C34)</f>
        <v>1329.9666666666667</v>
      </c>
      <c r="D35" s="144">
        <f t="shared" ref="D35:BJ35" si="19">SUM(D26:D34)</f>
        <v>1329.9666666666667</v>
      </c>
      <c r="E35" s="144">
        <f t="shared" si="19"/>
        <v>1329.9666666666667</v>
      </c>
      <c r="F35" s="144">
        <f t="shared" si="19"/>
        <v>1329.9666666666667</v>
      </c>
      <c r="G35" s="144">
        <f t="shared" si="19"/>
        <v>1329.9666666666667</v>
      </c>
      <c r="H35" s="144">
        <f t="shared" si="19"/>
        <v>1329.9666666666667</v>
      </c>
      <c r="I35" s="144">
        <f t="shared" si="19"/>
        <v>2329.9666666666667</v>
      </c>
      <c r="J35" s="144">
        <f>SUM(J26:J34)</f>
        <v>1329.9666666666667</v>
      </c>
      <c r="K35" s="144">
        <f>SUM(K26:K34)</f>
        <v>11329.966666666667</v>
      </c>
      <c r="L35" s="144">
        <f>SUM(L26:L34)</f>
        <v>1329.9666666666667</v>
      </c>
      <c r="M35" s="144">
        <f t="shared" si="19"/>
        <v>1329.9666666666667</v>
      </c>
      <c r="N35" s="144">
        <f t="shared" si="19"/>
        <v>10329.966666666667</v>
      </c>
      <c r="O35" s="144">
        <f t="shared" si="19"/>
        <v>3246.6333333333332</v>
      </c>
      <c r="P35" s="144">
        <f t="shared" si="19"/>
        <v>3246.6333333333332</v>
      </c>
      <c r="Q35" s="144">
        <f t="shared" si="19"/>
        <v>3246.6333333333332</v>
      </c>
      <c r="R35" s="144">
        <f t="shared" si="19"/>
        <v>3246.6333333333332</v>
      </c>
      <c r="S35" s="144">
        <f t="shared" si="19"/>
        <v>3246.6333333333332</v>
      </c>
      <c r="T35" s="144">
        <f t="shared" si="19"/>
        <v>3246.6333333333332</v>
      </c>
      <c r="U35" s="144">
        <f t="shared" si="19"/>
        <v>4246.6333333333332</v>
      </c>
      <c r="V35" s="144">
        <f t="shared" si="19"/>
        <v>3246.6333333333332</v>
      </c>
      <c r="W35" s="144">
        <f t="shared" si="19"/>
        <v>3246.6333333333332</v>
      </c>
      <c r="X35" s="144">
        <f t="shared" si="19"/>
        <v>3246.6333333333332</v>
      </c>
      <c r="Y35" s="144">
        <f t="shared" si="19"/>
        <v>3246.6333333333332</v>
      </c>
      <c r="Z35" s="144">
        <f t="shared" si="19"/>
        <v>12246.633333333333</v>
      </c>
      <c r="AA35" s="144">
        <f t="shared" si="19"/>
        <v>3496.6233333333334</v>
      </c>
      <c r="AB35" s="144">
        <f t="shared" si="19"/>
        <v>3496.6233333333334</v>
      </c>
      <c r="AC35" s="144">
        <f t="shared" si="19"/>
        <v>3496.6233333333334</v>
      </c>
      <c r="AD35" s="144">
        <f t="shared" si="19"/>
        <v>3496.6233333333334</v>
      </c>
      <c r="AE35" s="144">
        <f t="shared" si="19"/>
        <v>3496.6233333333334</v>
      </c>
      <c r="AF35" s="144">
        <f t="shared" si="19"/>
        <v>3496.6233333333334</v>
      </c>
      <c r="AG35" s="144">
        <f t="shared" si="19"/>
        <v>4496.623333333333</v>
      </c>
      <c r="AH35" s="144">
        <f t="shared" si="19"/>
        <v>3496.6233333333334</v>
      </c>
      <c r="AI35" s="144">
        <f t="shared" si="19"/>
        <v>3496.6233333333334</v>
      </c>
      <c r="AJ35" s="144">
        <f t="shared" si="19"/>
        <v>3496.6233333333334</v>
      </c>
      <c r="AK35" s="144">
        <f t="shared" si="19"/>
        <v>3496.6233333333334</v>
      </c>
      <c r="AL35" s="144">
        <f t="shared" si="19"/>
        <v>12496.623333333333</v>
      </c>
      <c r="AM35" s="144">
        <f t="shared" si="19"/>
        <v>8496.623333333333</v>
      </c>
      <c r="AN35" s="144">
        <f t="shared" si="19"/>
        <v>3496.6233333333334</v>
      </c>
      <c r="AO35" s="144">
        <f t="shared" si="19"/>
        <v>3496.6233333333334</v>
      </c>
      <c r="AP35" s="144">
        <f t="shared" si="19"/>
        <v>3496.6233333333334</v>
      </c>
      <c r="AQ35" s="144">
        <f t="shared" si="19"/>
        <v>3496.6233333333334</v>
      </c>
      <c r="AR35" s="144">
        <f t="shared" si="19"/>
        <v>3496.6233333333334</v>
      </c>
      <c r="AS35" s="144">
        <f t="shared" si="19"/>
        <v>4496.623333333333</v>
      </c>
      <c r="AT35" s="144">
        <f t="shared" si="19"/>
        <v>3496.6233333333334</v>
      </c>
      <c r="AU35" s="144">
        <f t="shared" si="19"/>
        <v>3496.6233333333334</v>
      </c>
      <c r="AV35" s="144">
        <f t="shared" si="19"/>
        <v>3496.6233333333334</v>
      </c>
      <c r="AW35" s="144">
        <f t="shared" si="19"/>
        <v>3496.6233333333334</v>
      </c>
      <c r="AX35" s="144">
        <f t="shared" si="19"/>
        <v>12496.623333333333</v>
      </c>
      <c r="AY35" s="144">
        <f t="shared" si="19"/>
        <v>8496.623333333333</v>
      </c>
      <c r="AZ35" s="144">
        <f t="shared" si="19"/>
        <v>3496.6233333333334</v>
      </c>
      <c r="BA35" s="144">
        <f t="shared" si="19"/>
        <v>3496.6233333333334</v>
      </c>
      <c r="BB35" s="144">
        <f t="shared" si="19"/>
        <v>3496.6233333333334</v>
      </c>
      <c r="BC35" s="144">
        <f t="shared" si="19"/>
        <v>3496.6233333333334</v>
      </c>
      <c r="BD35" s="144">
        <f t="shared" si="19"/>
        <v>3496.6233333333334</v>
      </c>
      <c r="BE35" s="144">
        <f t="shared" si="19"/>
        <v>4496.623333333333</v>
      </c>
      <c r="BF35" s="144">
        <f t="shared" si="19"/>
        <v>3496.6233333333334</v>
      </c>
      <c r="BG35" s="144">
        <f t="shared" si="19"/>
        <v>3496.6233333333334</v>
      </c>
      <c r="BH35" s="144">
        <f t="shared" si="19"/>
        <v>3496.6233333333334</v>
      </c>
      <c r="BI35" s="144">
        <f t="shared" si="19"/>
        <v>3496.6233333333334</v>
      </c>
      <c r="BJ35" s="144">
        <f t="shared" si="19"/>
        <v>12496.623333333333</v>
      </c>
      <c r="BK35" s="144">
        <f t="shared" ref="BK35" si="20">SUM(BK26:BK34)</f>
        <v>3496.6233333333334</v>
      </c>
      <c r="BL35" s="144">
        <f t="shared" ref="BL35" si="21">SUM(BL26:BL34)</f>
        <v>3496.6233333333334</v>
      </c>
      <c r="BM35" s="144">
        <f t="shared" ref="BM35" si="22">SUM(BM26:BM34)</f>
        <v>3496.6233333333334</v>
      </c>
      <c r="BN35" s="144">
        <f t="shared" ref="BN35" si="23">SUM(BN26:BN34)</f>
        <v>3496.6233333333334</v>
      </c>
      <c r="BO35" s="144">
        <f t="shared" ref="BO35" si="24">SUM(BO26:BO34)</f>
        <v>3496.6233333333334</v>
      </c>
      <c r="BP35" s="144">
        <f t="shared" ref="BP35" si="25">SUM(BP26:BP34)</f>
        <v>3496.6233333333334</v>
      </c>
      <c r="BQ35" s="144">
        <f t="shared" ref="BQ35" si="26">SUM(BQ26:BQ34)</f>
        <v>4496.623333333333</v>
      </c>
      <c r="BR35" s="144">
        <f t="shared" ref="BR35" si="27">SUM(BR26:BR34)</f>
        <v>3496.6233333333334</v>
      </c>
      <c r="BS35" s="144">
        <f t="shared" ref="BS35" si="28">SUM(BS26:BS34)</f>
        <v>3496.6233333333334</v>
      </c>
      <c r="BT35" s="144">
        <f t="shared" ref="BT35" si="29">SUM(BT26:BT34)</f>
        <v>3496.6233333333334</v>
      </c>
      <c r="BU35" s="144">
        <f t="shared" ref="BU35" si="30">SUM(BU26:BU34)</f>
        <v>3496.6233333333334</v>
      </c>
      <c r="BV35" s="144">
        <f t="shared" ref="BV35" si="31">SUM(BV26:BV34)</f>
        <v>12496.623333333333</v>
      </c>
      <c r="BW35" s="144">
        <f t="shared" ref="BW35" si="32">SUM(BW26:BW34)</f>
        <v>3496.6233333333334</v>
      </c>
      <c r="BX35" s="144">
        <f t="shared" ref="BX35" si="33">SUM(BX26:BX34)</f>
        <v>3496.6233333333334</v>
      </c>
      <c r="BY35" s="144">
        <f t="shared" ref="BY35" si="34">SUM(BY26:BY34)</f>
        <v>3496.6233333333334</v>
      </c>
      <c r="BZ35" s="144">
        <f t="shared" ref="BZ35" si="35">SUM(BZ26:BZ34)</f>
        <v>3496.6233333333334</v>
      </c>
      <c r="CA35" s="144">
        <f t="shared" ref="CA35" si="36">SUM(CA26:CA34)</f>
        <v>3496.6233333333334</v>
      </c>
      <c r="CB35" s="144">
        <f t="shared" ref="CB35" si="37">SUM(CB26:CB34)</f>
        <v>3496.6233333333334</v>
      </c>
      <c r="CC35" s="144">
        <f t="shared" ref="CC35" si="38">SUM(CC26:CC34)</f>
        <v>4496.623333333333</v>
      </c>
      <c r="CD35" s="144">
        <f t="shared" ref="CD35" si="39">SUM(CD26:CD34)</f>
        <v>3496.6233333333334</v>
      </c>
      <c r="CE35" s="144">
        <f t="shared" ref="CE35" si="40">SUM(CE26:CE34)</f>
        <v>3496.6233333333334</v>
      </c>
      <c r="CF35" s="144">
        <f t="shared" ref="CF35" si="41">SUM(CF26:CF34)</f>
        <v>3496.6233333333334</v>
      </c>
      <c r="CG35" s="144">
        <f t="shared" ref="CG35" si="42">SUM(CG26:CG34)</f>
        <v>3496.6233333333334</v>
      </c>
      <c r="CH35" s="144">
        <f t="shared" ref="CH35" si="43">SUM(CH26:CH34)</f>
        <v>12496.623333333333</v>
      </c>
      <c r="CI35" s="144">
        <f t="shared" ref="CI35" si="44">SUM(CI26:CI34)</f>
        <v>3496.6233333333334</v>
      </c>
      <c r="CJ35" s="144">
        <f t="shared" ref="CJ35" si="45">SUM(CJ26:CJ34)</f>
        <v>3496.6233333333334</v>
      </c>
      <c r="CK35" s="144">
        <f t="shared" ref="CK35" si="46">SUM(CK26:CK34)</f>
        <v>3496.6233333333334</v>
      </c>
      <c r="CL35" s="144">
        <f t="shared" ref="CL35" si="47">SUM(CL26:CL34)</f>
        <v>3496.6233333333334</v>
      </c>
      <c r="CM35" s="144">
        <f t="shared" ref="CM35" si="48">SUM(CM26:CM34)</f>
        <v>3496.6233333333334</v>
      </c>
      <c r="CN35" s="144">
        <f t="shared" ref="CN35" si="49">SUM(CN26:CN34)</f>
        <v>3496.6233333333334</v>
      </c>
      <c r="CO35" s="144">
        <f t="shared" ref="CO35" si="50">SUM(CO26:CO34)</f>
        <v>4496.623333333333</v>
      </c>
      <c r="CP35" s="144">
        <f t="shared" ref="CP35" si="51">SUM(CP26:CP34)</f>
        <v>3496.6233333333334</v>
      </c>
      <c r="CQ35" s="144">
        <f t="shared" ref="CQ35" si="52">SUM(CQ26:CQ34)</f>
        <v>3496.6233333333334</v>
      </c>
      <c r="CR35" s="144">
        <f t="shared" ref="CR35" si="53">SUM(CR26:CR34)</f>
        <v>3496.6233333333334</v>
      </c>
      <c r="CS35" s="144">
        <f t="shared" ref="CS35" si="54">SUM(CS26:CS34)</f>
        <v>3496.6233333333334</v>
      </c>
      <c r="CT35" s="144">
        <f t="shared" ref="CT35" si="55">SUM(CT26:CT34)</f>
        <v>12496.623333333333</v>
      </c>
      <c r="CU35" s="144">
        <f t="shared" ref="CU35" si="56">SUM(CU26:CU34)</f>
        <v>3496.6233333333334</v>
      </c>
      <c r="CV35" s="144">
        <f t="shared" ref="CV35" si="57">SUM(CV26:CV34)</f>
        <v>3496.6233333333334</v>
      </c>
      <c r="CW35" s="144">
        <f t="shared" ref="CW35" si="58">SUM(CW26:CW34)</f>
        <v>3496.6233333333334</v>
      </c>
      <c r="CX35" s="144">
        <f t="shared" ref="CX35" si="59">SUM(CX26:CX34)</f>
        <v>3496.6233333333334</v>
      </c>
      <c r="CY35" s="144">
        <f t="shared" ref="CY35" si="60">SUM(CY26:CY34)</f>
        <v>3496.6233333333334</v>
      </c>
      <c r="CZ35" s="144">
        <f t="shared" ref="CZ35" si="61">SUM(CZ26:CZ34)</f>
        <v>3496.6233333333334</v>
      </c>
      <c r="DA35" s="144">
        <f t="shared" ref="DA35" si="62">SUM(DA26:DA34)</f>
        <v>4496.623333333333</v>
      </c>
      <c r="DB35" s="144">
        <f t="shared" ref="DB35" si="63">SUM(DB26:DB34)</f>
        <v>3496.6233333333334</v>
      </c>
      <c r="DC35" s="144">
        <f t="shared" ref="DC35" si="64">SUM(DC26:DC34)</f>
        <v>3496.6233333333334</v>
      </c>
      <c r="DD35" s="144">
        <f t="shared" ref="DD35" si="65">SUM(DD26:DD34)</f>
        <v>3496.6233333333334</v>
      </c>
      <c r="DE35" s="144">
        <f t="shared" ref="DE35" si="66">SUM(DE26:DE34)</f>
        <v>3496.6233333333334</v>
      </c>
      <c r="DF35" s="144">
        <f t="shared" ref="DF35" si="67">SUM(DF26:DF34)</f>
        <v>12496.623333333333</v>
      </c>
      <c r="DG35" s="144">
        <f t="shared" ref="DG35" si="68">SUM(DG26:DG34)</f>
        <v>3496.6233333333334</v>
      </c>
      <c r="DH35" s="144">
        <f t="shared" ref="DH35" si="69">SUM(DH26:DH34)</f>
        <v>3496.6233333333334</v>
      </c>
      <c r="DI35" s="144">
        <f t="shared" ref="DI35" si="70">SUM(DI26:DI34)</f>
        <v>3496.6233333333334</v>
      </c>
      <c r="DJ35" s="144">
        <f t="shared" ref="DJ35" si="71">SUM(DJ26:DJ34)</f>
        <v>3496.6233333333334</v>
      </c>
      <c r="DK35" s="144">
        <f t="shared" ref="DK35" si="72">SUM(DK26:DK34)</f>
        <v>3496.6233333333334</v>
      </c>
      <c r="DL35" s="144">
        <f t="shared" ref="DL35" si="73">SUM(DL26:DL34)</f>
        <v>3496.6233333333334</v>
      </c>
      <c r="DM35" s="144">
        <f t="shared" ref="DM35" si="74">SUM(DM26:DM34)</f>
        <v>4496.623333333333</v>
      </c>
      <c r="DN35" s="144">
        <f t="shared" ref="DN35" si="75">SUM(DN26:DN34)</f>
        <v>3496.6233333333334</v>
      </c>
      <c r="DO35" s="144">
        <f t="shared" ref="DO35" si="76">SUM(DO26:DO34)</f>
        <v>3496.6233333333334</v>
      </c>
      <c r="DP35" s="144">
        <f t="shared" ref="DP35" si="77">SUM(DP26:DP34)</f>
        <v>3496.6233333333334</v>
      </c>
      <c r="DQ35" s="144">
        <f t="shared" ref="DQ35:DR35" si="78">SUM(DQ26:DQ34)</f>
        <v>3496.6233333333334</v>
      </c>
      <c r="DR35" s="144">
        <f t="shared" si="78"/>
        <v>12496.623333333333</v>
      </c>
    </row>
    <row r="36" spans="1:122" ht="15" thickBot="1" x14ac:dyDescent="0.35">
      <c r="C36" s="311"/>
      <c r="D36" s="311"/>
      <c r="E36" s="311"/>
      <c r="F36" s="311"/>
      <c r="G36" s="311"/>
      <c r="H36" s="311"/>
      <c r="I36" s="311"/>
      <c r="J36" s="311"/>
      <c r="K36" s="311"/>
      <c r="L36" s="311"/>
      <c r="M36" s="311"/>
      <c r="N36" s="311"/>
      <c r="O36" s="311"/>
      <c r="P36" s="311"/>
      <c r="Q36" s="311"/>
      <c r="R36" s="311"/>
      <c r="S36" s="311"/>
      <c r="T36" s="311"/>
      <c r="U36" s="311"/>
      <c r="V36" s="311"/>
      <c r="W36" s="311"/>
      <c r="X36" s="311"/>
      <c r="Y36" s="311"/>
      <c r="Z36" s="311"/>
      <c r="AA36" s="311"/>
      <c r="AB36" s="311"/>
      <c r="AC36" s="311"/>
      <c r="AD36" s="311"/>
      <c r="AE36" s="311"/>
      <c r="AF36" s="311"/>
      <c r="AG36" s="311"/>
      <c r="AH36" s="311"/>
      <c r="AI36" s="311"/>
      <c r="AJ36" s="311"/>
      <c r="AK36" s="311"/>
      <c r="AL36" s="311"/>
      <c r="AM36" s="206"/>
      <c r="AN36" s="206"/>
      <c r="AO36" s="206"/>
      <c r="AP36" s="206"/>
      <c r="AQ36" s="206"/>
      <c r="AR36" s="206"/>
      <c r="AS36" s="206"/>
      <c r="AT36" s="206"/>
      <c r="AU36" s="206"/>
      <c r="AV36" s="206"/>
      <c r="AW36" s="206"/>
      <c r="AX36" s="206"/>
      <c r="AY36" s="206"/>
      <c r="AZ36" s="206"/>
      <c r="BA36" s="206"/>
      <c r="BB36" s="206"/>
      <c r="BC36" s="206"/>
      <c r="BD36" s="206"/>
      <c r="BE36" s="206"/>
      <c r="BF36" s="206"/>
      <c r="BG36" s="206"/>
      <c r="BH36" s="206"/>
      <c r="BI36" s="206"/>
      <c r="BJ36" s="206"/>
      <c r="BK36" s="206"/>
      <c r="BL36" s="206"/>
      <c r="BM36" s="206"/>
      <c r="BN36" s="206"/>
      <c r="BO36" s="206"/>
      <c r="BP36" s="206"/>
      <c r="BQ36" s="206"/>
      <c r="BR36" s="206"/>
      <c r="BS36" s="206"/>
      <c r="BT36" s="206"/>
      <c r="BU36" s="206"/>
      <c r="BV36" s="206"/>
      <c r="BW36" s="206"/>
      <c r="BX36" s="206"/>
      <c r="BY36" s="206"/>
      <c r="BZ36" s="206"/>
      <c r="CA36" s="206"/>
      <c r="CB36" s="206"/>
      <c r="CC36" s="206"/>
      <c r="CD36" s="206"/>
      <c r="CE36" s="206"/>
      <c r="CF36" s="206"/>
      <c r="CG36" s="206"/>
      <c r="CH36" s="206"/>
      <c r="CI36" s="206"/>
      <c r="CJ36" s="206"/>
      <c r="CK36" s="206"/>
      <c r="CL36" s="206"/>
      <c r="CM36" s="206"/>
      <c r="CN36" s="206"/>
      <c r="CO36" s="206"/>
      <c r="CP36" s="206"/>
      <c r="CQ36" s="206"/>
      <c r="CR36" s="206"/>
      <c r="CS36" s="206"/>
      <c r="CT36" s="206"/>
      <c r="CU36" s="206"/>
      <c r="CV36" s="206"/>
      <c r="CW36" s="206"/>
      <c r="CX36" s="206"/>
      <c r="CY36" s="206"/>
      <c r="CZ36" s="206"/>
      <c r="DA36" s="206"/>
      <c r="DB36" s="206"/>
      <c r="DC36" s="206"/>
      <c r="DD36" s="206"/>
      <c r="DE36" s="206"/>
      <c r="DF36" s="206"/>
    </row>
    <row r="37" spans="1:122" x14ac:dyDescent="0.3">
      <c r="B37" s="203" t="s">
        <v>72</v>
      </c>
      <c r="C37" s="309">
        <f>C24+C35</f>
        <v>15472.326666666668</v>
      </c>
      <c r="D37" s="309">
        <f>D24+D35</f>
        <v>27096.106666666667</v>
      </c>
      <c r="E37" s="309">
        <f t="shared" ref="E37:K37" si="79">E24+E35</f>
        <v>27640.226666666669</v>
      </c>
      <c r="F37" s="309">
        <f t="shared" si="79"/>
        <v>32970.466666666667</v>
      </c>
      <c r="G37" s="309">
        <f t="shared" si="79"/>
        <v>31601.566666666666</v>
      </c>
      <c r="H37" s="309">
        <f t="shared" si="79"/>
        <v>33617.526666666665</v>
      </c>
      <c r="I37" s="309">
        <f t="shared" si="79"/>
        <v>35525.666666666664</v>
      </c>
      <c r="J37" s="309">
        <f>J24+J35</f>
        <v>13451.886666666665</v>
      </c>
      <c r="K37" s="309">
        <f t="shared" si="79"/>
        <v>62920.326666666668</v>
      </c>
      <c r="L37" s="309">
        <f>L24+L35</f>
        <v>44682.886666666665</v>
      </c>
      <c r="M37" s="309">
        <f>M24+M35</f>
        <v>44682.886666666665</v>
      </c>
      <c r="N37" s="309">
        <f t="shared" ref="N37" si="80">N24+N35</f>
        <v>53682.886666666665</v>
      </c>
      <c r="O37" s="309">
        <f>O24+O35</f>
        <v>48023.487426851731</v>
      </c>
      <c r="P37" s="309">
        <f>P24+P35</f>
        <v>47452.608648661051</v>
      </c>
      <c r="Q37" s="309">
        <f>Q24+Q35</f>
        <v>47886.980578376366</v>
      </c>
      <c r="R37" s="309">
        <f>R24+R35</f>
        <v>49326.667575986387</v>
      </c>
      <c r="S37" s="309">
        <f t="shared" ref="S37:BJ37" si="81">S24+S35</f>
        <v>48771.734791441922</v>
      </c>
      <c r="T37" s="309">
        <f t="shared" si="81"/>
        <v>49222.24817436219</v>
      </c>
      <c r="U37" s="309">
        <f t="shared" si="81"/>
        <v>51678.274483860623</v>
      </c>
      <c r="V37" s="309">
        <f t="shared" si="81"/>
        <v>50139.881298491367</v>
      </c>
      <c r="W37" s="309">
        <f t="shared" si="81"/>
        <v>50607.137026318145</v>
      </c>
      <c r="X37" s="309">
        <f t="shared" si="81"/>
        <v>52080.110915107005</v>
      </c>
      <c r="Y37" s="309">
        <f t="shared" si="81"/>
        <v>51558.873062644299</v>
      </c>
      <c r="Z37" s="309">
        <f t="shared" si="81"/>
        <v>61043.494427181649</v>
      </c>
      <c r="AA37" s="309">
        <f>AA24+AA35</f>
        <v>61861.224171272886</v>
      </c>
      <c r="AB37" s="309">
        <f t="shared" si="81"/>
        <v>61457.383687604328</v>
      </c>
      <c r="AC37" s="309">
        <f t="shared" si="81"/>
        <v>62060.848817545288</v>
      </c>
      <c r="AD37" s="309">
        <f t="shared" si="81"/>
        <v>63671.709214374256</v>
      </c>
      <c r="AE37" s="309">
        <f t="shared" si="81"/>
        <v>63290.055632791802</v>
      </c>
      <c r="AF37" s="309">
        <f t="shared" si="81"/>
        <v>63915.979942463477</v>
      </c>
      <c r="AG37" s="309">
        <f t="shared" si="81"/>
        <v>66549.575141729292</v>
      </c>
      <c r="AH37" s="309">
        <f t="shared" si="81"/>
        <v>65190.935371482046</v>
      </c>
      <c r="AI37" s="309">
        <f t="shared" si="81"/>
        <v>65840.155929216242</v>
      </c>
      <c r="AJ37" s="309">
        <f t="shared" si="81"/>
        <v>67497.333283249929</v>
      </c>
      <c r="AK37" s="309">
        <f t="shared" si="81"/>
        <v>67162.56508712162</v>
      </c>
      <c r="AL37" s="309">
        <f t="shared" si="81"/>
        <v>76835.950194164136</v>
      </c>
      <c r="AM37" s="309">
        <f>AM24+AM35</f>
        <v>74517.588672258076</v>
      </c>
      <c r="AN37" s="309">
        <f t="shared" si="81"/>
        <v>69207.581818766514</v>
      </c>
      <c r="AO37" s="309">
        <f t="shared" si="81"/>
        <v>69906.032175653687</v>
      </c>
      <c r="AP37" s="309">
        <f t="shared" si="81"/>
        <v>71613.043544789587</v>
      </c>
      <c r="AQ37" s="309">
        <f t="shared" si="81"/>
        <v>71328.72100344293</v>
      </c>
      <c r="AR37" s="309">
        <f t="shared" si="81"/>
        <v>72053.170919964774</v>
      </c>
      <c r="AS37" s="309">
        <f t="shared" si="81"/>
        <v>74786.500969664994</v>
      </c>
      <c r="AT37" s="309">
        <f t="shared" si="81"/>
        <v>73528.820150884349</v>
      </c>
      <c r="AU37" s="309">
        <f t="shared" si="81"/>
        <v>74280.238801264131</v>
      </c>
      <c r="AV37" s="309">
        <f t="shared" si="81"/>
        <v>76040.868614216015</v>
      </c>
      <c r="AW37" s="309">
        <f t="shared" si="81"/>
        <v>75810.82265559466</v>
      </c>
      <c r="AX37" s="309">
        <f t="shared" si="81"/>
        <v>85590.215380575493</v>
      </c>
      <c r="AY37" s="309">
        <f t="shared" si="81"/>
        <v>83379.162650740021</v>
      </c>
      <c r="AZ37" s="309">
        <f t="shared" si="81"/>
        <v>78177.781751371585</v>
      </c>
      <c r="BA37" s="309">
        <f t="shared" si="81"/>
        <v>78986.191408963714</v>
      </c>
      <c r="BB37" s="309">
        <f>BB24+BB35</f>
        <v>80804.511808944211</v>
      </c>
      <c r="BC37" s="309">
        <f t="shared" si="81"/>
        <v>80632.864613617101</v>
      </c>
      <c r="BD37" s="309">
        <f t="shared" si="81"/>
        <v>81471.372980325468</v>
      </c>
      <c r="BE37" s="309">
        <f t="shared" si="81"/>
        <v>84320.161579837819</v>
      </c>
      <c r="BF37" s="309">
        <f t="shared" si="81"/>
        <v>83179.356614960663</v>
      </c>
      <c r="BG37" s="309">
        <f t="shared" si="81"/>
        <v>84049.085839380132</v>
      </c>
      <c r="BH37" s="309">
        <f t="shared" si="81"/>
        <v>85929.47857673555</v>
      </c>
      <c r="BI37" s="309">
        <f t="shared" si="81"/>
        <v>85820.665739927543</v>
      </c>
      <c r="BJ37" s="309">
        <f t="shared" si="81"/>
        <v>95722.779850663996</v>
      </c>
      <c r="BK37" s="309">
        <f>BK24+BK35</f>
        <v>88635.955059246349</v>
      </c>
      <c r="BL37" s="309">
        <f>BL24+BL35</f>
        <v>88560.327164599439</v>
      </c>
      <c r="BM37" s="309">
        <f t="shared" ref="BM37:BO37" si="82">BM24+BM35</f>
        <v>89496.033634547959</v>
      </c>
      <c r="BN37" s="309">
        <f t="shared" si="82"/>
        <v>91443.213626342171</v>
      </c>
      <c r="BO37" s="309">
        <f t="shared" si="82"/>
        <v>91402.008007436583</v>
      </c>
      <c r="BP37" s="309">
        <f t="shared" ref="BP37:DR37" si="83">BP24+BP35</f>
        <v>92372.55937652399</v>
      </c>
      <c r="BQ37" s="309">
        <f t="shared" si="83"/>
        <v>95355.012084828661</v>
      </c>
      <c r="BR37" s="309">
        <f t="shared" si="83"/>
        <v>94349.512257661321</v>
      </c>
      <c r="BS37" s="309">
        <f t="shared" si="83"/>
        <v>95356.207816239592</v>
      </c>
      <c r="BT37" s="309">
        <f t="shared" si="83"/>
        <v>97375.248499776862</v>
      </c>
      <c r="BU37" s="309">
        <f t="shared" si="83"/>
        <v>97406.785887843158</v>
      </c>
      <c r="BV37" s="309">
        <f t="shared" si="83"/>
        <v>107450.97342300093</v>
      </c>
      <c r="BW37" s="309">
        <f t="shared" si="83"/>
        <v>99653.328574358849</v>
      </c>
      <c r="BX37" s="309">
        <f t="shared" si="83"/>
        <v>98858.107523661398</v>
      </c>
      <c r="BY37" s="309">
        <f t="shared" si="83"/>
        <v>99065.339481070609</v>
      </c>
      <c r="BZ37" s="309">
        <f t="shared" si="83"/>
        <v>100275.05401051127</v>
      </c>
      <c r="CA37" s="309">
        <f t="shared" si="83"/>
        <v>99487.281033972278</v>
      </c>
      <c r="CB37" s="309">
        <f t="shared" si="83"/>
        <v>99702.050835860267</v>
      </c>
      <c r="CC37" s="309">
        <f t="shared" si="83"/>
        <v>101919.39406740661</v>
      </c>
      <c r="CD37" s="309">
        <f t="shared" si="83"/>
        <v>100139.34175112795</v>
      </c>
      <c r="CE37" s="309">
        <f t="shared" si="83"/>
        <v>100361.9252853412</v>
      </c>
      <c r="CF37" s="309">
        <f t="shared" si="83"/>
        <v>101587.17644873368</v>
      </c>
      <c r="CG37" s="309">
        <f t="shared" si="83"/>
        <v>100815.12740498893</v>
      </c>
      <c r="CH37" s="309">
        <f t="shared" si="83"/>
        <v>110045.81070746899</v>
      </c>
      <c r="CI37" s="309">
        <f t="shared" si="83"/>
        <v>102279.25930395375</v>
      </c>
      <c r="CJ37" s="309">
        <f t="shared" si="83"/>
        <v>101515.50654143818</v>
      </c>
      <c r="CK37" s="309">
        <f t="shared" si="83"/>
        <v>101754.58617098816</v>
      </c>
      <c r="CL37" s="309">
        <f t="shared" si="83"/>
        <v>102996.53235265522</v>
      </c>
      <c r="CM37" s="309">
        <f t="shared" si="83"/>
        <v>102241.3796604517</v>
      </c>
      <c r="CN37" s="309">
        <f t="shared" si="83"/>
        <v>102489.16308738629</v>
      </c>
      <c r="CO37" s="309">
        <f t="shared" si="83"/>
        <v>104739.91805056107</v>
      </c>
      <c r="CP37" s="309">
        <f t="shared" si="83"/>
        <v>102993.68039633089</v>
      </c>
      <c r="CQ37" s="309">
        <f t="shared" si="83"/>
        <v>103250.48640552546</v>
      </c>
      <c r="CR37" s="309">
        <f t="shared" si="83"/>
        <v>104510.37279873541</v>
      </c>
      <c r="CS37" s="309">
        <f t="shared" si="83"/>
        <v>103773.37674166267</v>
      </c>
      <c r="CT37" s="309">
        <f t="shared" si="83"/>
        <v>113039.53585053618</v>
      </c>
      <c r="CU37" s="309">
        <f t="shared" si="83"/>
        <v>105308.88819759387</v>
      </c>
      <c r="CV37" s="309">
        <f t="shared" si="83"/>
        <v>104581.47231663117</v>
      </c>
      <c r="CW37" s="309">
        <f t="shared" si="83"/>
        <v>104857.32720861764</v>
      </c>
      <c r="CX37" s="309">
        <f t="shared" si="83"/>
        <v>106136.49234738186</v>
      </c>
      <c r="CY37" s="309">
        <f t="shared" si="83"/>
        <v>105419.00768536582</v>
      </c>
      <c r="CZ37" s="309">
        <f t="shared" si="83"/>
        <v>105704.91365944952</v>
      </c>
      <c r="DA37" s="309">
        <f t="shared" si="83"/>
        <v>107994.25119684672</v>
      </c>
      <c r="DB37" s="309">
        <f t="shared" si="83"/>
        <v>106287.0617210725</v>
      </c>
      <c r="DC37" s="309">
        <f t="shared" si="83"/>
        <v>106583.38715798386</v>
      </c>
      <c r="DD37" s="309">
        <f t="shared" si="83"/>
        <v>107883.26994189386</v>
      </c>
      <c r="DE37" s="309">
        <f t="shared" si="83"/>
        <v>107186.75302176058</v>
      </c>
      <c r="DF37" s="309">
        <f t="shared" si="83"/>
        <v>116493.87986745144</v>
      </c>
      <c r="DG37" s="309">
        <f t="shared" si="83"/>
        <v>108804.69447608414</v>
      </c>
      <c r="DH37" s="309">
        <f t="shared" si="83"/>
        <v>108119.24137844496</v>
      </c>
      <c r="DI37" s="309">
        <f t="shared" si="83"/>
        <v>108437.56564548537</v>
      </c>
      <c r="DJ37" s="309">
        <f t="shared" si="83"/>
        <v>109759.71289489804</v>
      </c>
      <c r="DK37" s="309">
        <f t="shared" si="83"/>
        <v>109085.72929777302</v>
      </c>
      <c r="DL37" s="309">
        <f t="shared" si="83"/>
        <v>109415.66158533531</v>
      </c>
      <c r="DM37" s="309">
        <f t="shared" si="83"/>
        <v>111749.55705576463</v>
      </c>
      <c r="DN37" s="309">
        <f t="shared" si="83"/>
        <v>110087.46358109843</v>
      </c>
      <c r="DO37" s="309">
        <f t="shared" si="83"/>
        <v>110429.42961421923</v>
      </c>
      <c r="DP37" s="309">
        <f t="shared" si="83"/>
        <v>111775.50419592728</v>
      </c>
      <c r="DQ37" s="309">
        <f t="shared" si="83"/>
        <v>111125.73696209953</v>
      </c>
      <c r="DR37" s="309">
        <f t="shared" si="83"/>
        <v>120480.1781509361</v>
      </c>
    </row>
    <row r="38" spans="1:122" ht="15" thickBot="1" x14ac:dyDescent="0.35">
      <c r="B38" s="15" t="s">
        <v>222</v>
      </c>
      <c r="C38" s="309">
        <f>C37</f>
        <v>15472.326666666668</v>
      </c>
      <c r="D38" s="144">
        <f>C38+D37</f>
        <v>42568.433333333334</v>
      </c>
      <c r="E38" s="144">
        <f t="shared" ref="E38:M38" si="84">D38+E37</f>
        <v>70208.66</v>
      </c>
      <c r="F38" s="144">
        <f t="shared" si="84"/>
        <v>103179.12666666668</v>
      </c>
      <c r="G38" s="144">
        <f t="shared" si="84"/>
        <v>134780.69333333336</v>
      </c>
      <c r="H38" s="144">
        <f t="shared" si="84"/>
        <v>168398.22000000003</v>
      </c>
      <c r="I38" s="144">
        <f t="shared" si="84"/>
        <v>203923.88666666669</v>
      </c>
      <c r="J38" s="144">
        <f t="shared" si="84"/>
        <v>217375.77333333335</v>
      </c>
      <c r="K38" s="144">
        <f t="shared" si="84"/>
        <v>280296.10000000003</v>
      </c>
      <c r="L38" s="144">
        <f t="shared" si="84"/>
        <v>324978.98666666669</v>
      </c>
      <c r="M38" s="144">
        <f t="shared" si="84"/>
        <v>369661.87333333335</v>
      </c>
      <c r="N38" s="315">
        <f>M38+N37</f>
        <v>423344.76</v>
      </c>
      <c r="O38" s="144">
        <f>O37</f>
        <v>48023.487426851731</v>
      </c>
      <c r="P38" s="144">
        <f>O38+P37</f>
        <v>95476.096075512789</v>
      </c>
      <c r="Q38" s="144">
        <f t="shared" ref="Q38:Y38" si="85">P38+Q37</f>
        <v>143363.07665388915</v>
      </c>
      <c r="R38" s="144">
        <f t="shared" si="85"/>
        <v>192689.74422987553</v>
      </c>
      <c r="S38" s="144">
        <f t="shared" si="85"/>
        <v>241461.47902131744</v>
      </c>
      <c r="T38" s="144">
        <f t="shared" si="85"/>
        <v>290683.72719567962</v>
      </c>
      <c r="U38" s="144">
        <f t="shared" si="85"/>
        <v>342362.00167954026</v>
      </c>
      <c r="V38" s="144">
        <f t="shared" si="85"/>
        <v>392501.88297803164</v>
      </c>
      <c r="W38" s="144">
        <f t="shared" si="85"/>
        <v>443109.02000434976</v>
      </c>
      <c r="X38" s="144">
        <f t="shared" si="85"/>
        <v>495189.13091945677</v>
      </c>
      <c r="Y38" s="144">
        <f t="shared" si="85"/>
        <v>546748.0039821011</v>
      </c>
      <c r="Z38" s="315">
        <f>Y38+Z37</f>
        <v>607791.49840928277</v>
      </c>
      <c r="AA38" s="144">
        <f>AA37</f>
        <v>61861.224171272886</v>
      </c>
      <c r="AB38" s="144">
        <f>AA38+AB37</f>
        <v>123318.60785887722</v>
      </c>
      <c r="AC38" s="144">
        <f>AB38+AC37</f>
        <v>185379.4566764225</v>
      </c>
      <c r="AD38" s="144">
        <f>AC38+AD37</f>
        <v>249051.16589079675</v>
      </c>
      <c r="AE38" s="144">
        <f>AD38+AE37</f>
        <v>312341.22152358852</v>
      </c>
      <c r="AF38" s="144">
        <f t="shared" ref="AF38:AJ38" si="86">AE38+AF37</f>
        <v>376257.20146605198</v>
      </c>
      <c r="AG38" s="144">
        <f t="shared" si="86"/>
        <v>442806.7766077813</v>
      </c>
      <c r="AH38" s="144">
        <f t="shared" si="86"/>
        <v>507997.71197926335</v>
      </c>
      <c r="AI38" s="144">
        <f t="shared" si="86"/>
        <v>573837.86790847965</v>
      </c>
      <c r="AJ38" s="144">
        <f t="shared" si="86"/>
        <v>641335.20119172963</v>
      </c>
      <c r="AK38" s="144">
        <f>AJ38+AK37</f>
        <v>708497.76627885131</v>
      </c>
      <c r="AL38" s="315">
        <f>AK38+AL37</f>
        <v>785333.71647301549</v>
      </c>
      <c r="AM38" s="144">
        <f>AM37</f>
        <v>74517.588672258076</v>
      </c>
      <c r="AN38" s="144">
        <f>AM38+AN37</f>
        <v>143725.17049102459</v>
      </c>
      <c r="AO38" s="144">
        <f>AN38+AO37</f>
        <v>213631.20266667829</v>
      </c>
      <c r="AP38" s="144">
        <f>AO38+AP37</f>
        <v>285244.24621146789</v>
      </c>
      <c r="AQ38" s="144">
        <f t="shared" ref="AQ38:AV38" si="87">AP38+AQ37</f>
        <v>356572.96721491084</v>
      </c>
      <c r="AR38" s="144">
        <f t="shared" si="87"/>
        <v>428626.13813487563</v>
      </c>
      <c r="AS38" s="144">
        <f t="shared" si="87"/>
        <v>503412.63910454063</v>
      </c>
      <c r="AT38" s="144">
        <f t="shared" si="87"/>
        <v>576941.45925542503</v>
      </c>
      <c r="AU38" s="144">
        <f t="shared" si="87"/>
        <v>651221.69805668911</v>
      </c>
      <c r="AV38" s="144">
        <f t="shared" si="87"/>
        <v>727262.5666709051</v>
      </c>
      <c r="AW38" s="144">
        <f>AV38+AW37</f>
        <v>803073.38932649978</v>
      </c>
      <c r="AX38" s="315">
        <f>AW38+AX37</f>
        <v>888663.60470707528</v>
      </c>
      <c r="AY38" s="144">
        <f>AY37</f>
        <v>83379.162650740021</v>
      </c>
      <c r="AZ38" s="144">
        <f>AY38+AZ37</f>
        <v>161556.94440211161</v>
      </c>
      <c r="BA38" s="144">
        <f t="shared" ref="BA38:BJ38" si="88">AZ38+BA37</f>
        <v>240543.13581107534</v>
      </c>
      <c r="BB38" s="144">
        <f t="shared" si="88"/>
        <v>321347.64762001956</v>
      </c>
      <c r="BC38" s="144">
        <f t="shared" si="88"/>
        <v>401980.51223363669</v>
      </c>
      <c r="BD38" s="144">
        <f t="shared" si="88"/>
        <v>483451.88521396217</v>
      </c>
      <c r="BE38" s="144">
        <f t="shared" si="88"/>
        <v>567772.04679379996</v>
      </c>
      <c r="BF38" s="144">
        <f t="shared" si="88"/>
        <v>650951.40340876067</v>
      </c>
      <c r="BG38" s="144">
        <f t="shared" si="88"/>
        <v>735000.48924814083</v>
      </c>
      <c r="BH38" s="144">
        <f t="shared" si="88"/>
        <v>820929.96782487642</v>
      </c>
      <c r="BI38" s="144">
        <f t="shared" si="88"/>
        <v>906750.63356480398</v>
      </c>
      <c r="BJ38" s="315">
        <f t="shared" si="88"/>
        <v>1002473.4134154679</v>
      </c>
      <c r="BK38" s="144">
        <f>BK37</f>
        <v>88635.955059246349</v>
      </c>
      <c r="BL38" s="144">
        <f>BK38+BL37</f>
        <v>177196.28222384577</v>
      </c>
      <c r="BM38" s="144">
        <f t="shared" ref="BM38:BO38" si="89">BL38+BM37</f>
        <v>266692.31585839373</v>
      </c>
      <c r="BN38" s="144">
        <f t="shared" si="89"/>
        <v>358135.52948473592</v>
      </c>
      <c r="BO38" s="144">
        <f t="shared" si="89"/>
        <v>449537.5374921725</v>
      </c>
      <c r="BP38" s="144">
        <f t="shared" ref="BP38" si="90">BO38+BP37</f>
        <v>541910.09686869651</v>
      </c>
      <c r="BQ38" s="144">
        <f t="shared" ref="BQ38:BR38" si="91">BP38+BQ37</f>
        <v>637265.1089535252</v>
      </c>
      <c r="BR38" s="144">
        <f t="shared" si="91"/>
        <v>731614.62121118652</v>
      </c>
      <c r="BS38" s="144">
        <f t="shared" ref="BS38" si="92">BR38+BS37</f>
        <v>826970.82902742608</v>
      </c>
      <c r="BT38" s="144">
        <f t="shared" ref="BT38:BU38" si="93">BS38+BT37</f>
        <v>924346.0775272029</v>
      </c>
      <c r="BU38" s="144">
        <f t="shared" si="93"/>
        <v>1021752.863415046</v>
      </c>
      <c r="BV38" s="315">
        <f t="shared" ref="BV38" si="94">BU38+BV37</f>
        <v>1129203.836838047</v>
      </c>
      <c r="BW38" s="144">
        <f>BW37</f>
        <v>99653.328574358849</v>
      </c>
      <c r="BX38" s="144">
        <f t="shared" ref="BX38" si="95">BW38+BX37</f>
        <v>198511.43609802023</v>
      </c>
      <c r="BY38" s="144">
        <f t="shared" ref="BY38" si="96">BX38+BY37</f>
        <v>297576.77557909081</v>
      </c>
      <c r="BZ38" s="144">
        <f t="shared" ref="BZ38:CA38" si="97">BY38+BZ37</f>
        <v>397851.82958960207</v>
      </c>
      <c r="CA38" s="144">
        <f t="shared" si="97"/>
        <v>497339.11062357435</v>
      </c>
      <c r="CB38" s="144">
        <f t="shared" ref="CB38" si="98">CA38+CB37</f>
        <v>597041.16145943466</v>
      </c>
      <c r="CC38" s="144">
        <f t="shared" ref="CC38:CD38" si="99">CB38+CC37</f>
        <v>698960.55552684132</v>
      </c>
      <c r="CD38" s="144">
        <f t="shared" si="99"/>
        <v>799099.89727796928</v>
      </c>
      <c r="CE38" s="144">
        <f t="shared" ref="CE38" si="100">CD38+CE37</f>
        <v>899461.8225633105</v>
      </c>
      <c r="CF38" s="144">
        <f t="shared" ref="CF38:CG38" si="101">CE38+CF37</f>
        <v>1001048.9990120442</v>
      </c>
      <c r="CG38" s="144">
        <f t="shared" si="101"/>
        <v>1101864.1264170331</v>
      </c>
      <c r="CH38" s="315">
        <f t="shared" ref="CH38" si="102">CG38+CH37</f>
        <v>1211909.9371245021</v>
      </c>
      <c r="CI38" s="144">
        <f>CI37</f>
        <v>102279.25930395375</v>
      </c>
      <c r="CJ38" s="144">
        <f t="shared" ref="CJ38" si="103">CI38+CJ37</f>
        <v>203794.76584539193</v>
      </c>
      <c r="CK38" s="144">
        <f t="shared" ref="CK38" si="104">CJ38+CK37</f>
        <v>305549.35201638006</v>
      </c>
      <c r="CL38" s="144">
        <f t="shared" ref="CL38:CM38" si="105">CK38+CL37</f>
        <v>408545.88436903525</v>
      </c>
      <c r="CM38" s="144">
        <f t="shared" si="105"/>
        <v>510787.26402948692</v>
      </c>
      <c r="CN38" s="144">
        <f t="shared" ref="CN38" si="106">CM38+CN37</f>
        <v>613276.42711687321</v>
      </c>
      <c r="CO38" s="144">
        <f t="shared" ref="CO38:CP38" si="107">CN38+CO37</f>
        <v>718016.34516743431</v>
      </c>
      <c r="CP38" s="144">
        <f t="shared" si="107"/>
        <v>821010.0255637652</v>
      </c>
      <c r="CQ38" s="144">
        <f t="shared" ref="CQ38" si="108">CP38+CQ37</f>
        <v>924260.51196929067</v>
      </c>
      <c r="CR38" s="144">
        <f t="shared" ref="CR38:CS38" si="109">CQ38+CR37</f>
        <v>1028770.8847680261</v>
      </c>
      <c r="CS38" s="144">
        <f t="shared" si="109"/>
        <v>1132544.2615096888</v>
      </c>
      <c r="CT38" s="315">
        <f t="shared" ref="CT38" si="110">CS38+CT37</f>
        <v>1245583.7973602249</v>
      </c>
      <c r="CU38" s="144">
        <f>CU37</f>
        <v>105308.88819759387</v>
      </c>
      <c r="CV38" s="144">
        <f t="shared" ref="CV38" si="111">CU38+CV37</f>
        <v>209890.36051422503</v>
      </c>
      <c r="CW38" s="144">
        <f t="shared" ref="CW38" si="112">CV38+CW37</f>
        <v>314747.68772284267</v>
      </c>
      <c r="CX38" s="144">
        <f t="shared" ref="CX38:CY38" si="113">CW38+CX37</f>
        <v>420884.18007022457</v>
      </c>
      <c r="CY38" s="144">
        <f t="shared" si="113"/>
        <v>526303.18775559042</v>
      </c>
      <c r="CZ38" s="144">
        <f t="shared" ref="CZ38" si="114">CY38+CZ37</f>
        <v>632008.10141503997</v>
      </c>
      <c r="DA38" s="144">
        <f t="shared" ref="DA38:DB38" si="115">CZ38+DA37</f>
        <v>740002.35261188669</v>
      </c>
      <c r="DB38" s="144">
        <f t="shared" si="115"/>
        <v>846289.41433295922</v>
      </c>
      <c r="DC38" s="144">
        <f t="shared" ref="DC38" si="116">DB38+DC37</f>
        <v>952872.80149094306</v>
      </c>
      <c r="DD38" s="144">
        <f t="shared" ref="DD38:DE38" si="117">DC38+DD37</f>
        <v>1060756.0714328368</v>
      </c>
      <c r="DE38" s="144">
        <f t="shared" si="117"/>
        <v>1167942.8244545974</v>
      </c>
      <c r="DF38" s="315">
        <f t="shared" ref="DF38" si="118">DE38+DF37</f>
        <v>1284436.7043220489</v>
      </c>
      <c r="DG38" s="144">
        <f>DG37</f>
        <v>108804.69447608414</v>
      </c>
      <c r="DH38" s="144">
        <f t="shared" ref="DH38" si="119">DG38+DH37</f>
        <v>216923.93585452909</v>
      </c>
      <c r="DI38" s="144">
        <f t="shared" ref="DI38" si="120">DH38+DI37</f>
        <v>325361.50150001445</v>
      </c>
      <c r="DJ38" s="144">
        <f t="shared" ref="DJ38:DK38" si="121">DI38+DJ37</f>
        <v>435121.21439491247</v>
      </c>
      <c r="DK38" s="144">
        <f t="shared" si="121"/>
        <v>544206.94369268545</v>
      </c>
      <c r="DL38" s="144">
        <f t="shared" ref="DL38" si="122">DK38+DL37</f>
        <v>653622.60527802072</v>
      </c>
      <c r="DM38" s="144">
        <f t="shared" ref="DM38:DN38" si="123">DL38+DM37</f>
        <v>765372.16233378532</v>
      </c>
      <c r="DN38" s="144">
        <f t="shared" si="123"/>
        <v>875459.6259148838</v>
      </c>
      <c r="DO38" s="144">
        <f t="shared" ref="DO38" si="124">DN38+DO37</f>
        <v>985889.05552910303</v>
      </c>
      <c r="DP38" s="144">
        <f t="shared" ref="DP38:DQ38" si="125">DO38+DP37</f>
        <v>1097664.5597250303</v>
      </c>
      <c r="DQ38" s="144">
        <f t="shared" si="125"/>
        <v>1208790.2966871299</v>
      </c>
      <c r="DR38" s="315">
        <f t="shared" ref="DR38" si="126">DQ38+DR37</f>
        <v>1329270.4748380659</v>
      </c>
    </row>
    <row r="41" spans="1:122" x14ac:dyDescent="0.3">
      <c r="C41" s="206"/>
    </row>
    <row r="42" spans="1:122" x14ac:dyDescent="0.3">
      <c r="C42" s="206"/>
    </row>
  </sheetData>
  <mergeCells count="3">
    <mergeCell ref="A5:A15"/>
    <mergeCell ref="A17:A23"/>
    <mergeCell ref="A26:A34"/>
  </mergeCells>
  <pageMargins left="0.7" right="0.7" top="0.75" bottom="0.75" header="0.3" footer="0.3"/>
  <pageSetup paperSize="9" orientation="portrait" r:id="rId1"/>
  <ignoredErrors>
    <ignoredError sqref="I29 C32:J32 R22:DR22 U29:DR29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D4E57E-3AF9-4160-8705-A5DC865EA643}">
  <sheetPr>
    <tabColor rgb="FF0070C0"/>
  </sheetPr>
  <dimension ref="A2:DR53"/>
  <sheetViews>
    <sheetView topLeftCell="A38" zoomScale="110" zoomScaleNormal="110" workbookViewId="0">
      <pane xSplit="1" topLeftCell="B1" activePane="topRight" state="frozen"/>
      <selection activeCell="B17" sqref="B17:V17"/>
      <selection pane="topRight" activeCell="C52" sqref="C52"/>
    </sheetView>
  </sheetViews>
  <sheetFormatPr defaultRowHeight="14.4" x14ac:dyDescent="0.3"/>
  <cols>
    <col min="1" max="1" width="51.5546875" customWidth="1"/>
    <col min="2" max="2" width="15.109375" customWidth="1"/>
    <col min="3" max="11" width="14.44140625" bestFit="1" customWidth="1"/>
    <col min="12" max="34" width="12.33203125" bestFit="1" customWidth="1"/>
    <col min="35" max="62" width="14.109375" bestFit="1" customWidth="1"/>
    <col min="63" max="74" width="12.33203125" bestFit="1" customWidth="1"/>
    <col min="75" max="122" width="13.109375" bestFit="1" customWidth="1"/>
  </cols>
  <sheetData>
    <row r="2" spans="1:122" ht="23.4" x14ac:dyDescent="0.45">
      <c r="A2" s="445" t="s">
        <v>258</v>
      </c>
      <c r="B2" s="445"/>
      <c r="C2" s="445"/>
      <c r="D2" s="445"/>
      <c r="E2" s="445"/>
      <c r="F2" s="445"/>
      <c r="G2" s="445"/>
      <c r="H2" s="445"/>
      <c r="I2" s="445"/>
      <c r="J2" s="445"/>
      <c r="K2" s="445"/>
    </row>
    <row r="3" spans="1:122" ht="23.4" x14ac:dyDescent="0.45">
      <c r="A3" s="11"/>
      <c r="B3" s="11"/>
    </row>
    <row r="4" spans="1:122" x14ac:dyDescent="0.3">
      <c r="C4" s="304" t="s">
        <v>13</v>
      </c>
    </row>
    <row r="5" spans="1:122" x14ac:dyDescent="0.3">
      <c r="C5" s="202">
        <v>44562</v>
      </c>
      <c r="D5" s="202">
        <v>44593</v>
      </c>
      <c r="E5" s="202">
        <v>44621</v>
      </c>
      <c r="F5" s="202">
        <v>44652</v>
      </c>
      <c r="G5" s="202">
        <v>44682</v>
      </c>
      <c r="H5" s="202">
        <v>44713</v>
      </c>
      <c r="I5" s="202">
        <v>44743</v>
      </c>
      <c r="J5" s="202">
        <v>44774</v>
      </c>
      <c r="K5" s="202">
        <v>44805</v>
      </c>
      <c r="L5" s="202">
        <v>44835</v>
      </c>
      <c r="M5" s="202">
        <v>44866</v>
      </c>
      <c r="N5" s="202">
        <v>44896</v>
      </c>
      <c r="O5" s="202">
        <v>44927</v>
      </c>
      <c r="P5" s="202">
        <v>44958</v>
      </c>
      <c r="Q5" s="202">
        <v>44986</v>
      </c>
      <c r="R5" s="202">
        <v>45017</v>
      </c>
      <c r="S5" s="202">
        <v>45047</v>
      </c>
      <c r="T5" s="202">
        <v>45078</v>
      </c>
      <c r="U5" s="202">
        <v>45108</v>
      </c>
      <c r="V5" s="202">
        <v>45139</v>
      </c>
      <c r="W5" s="202">
        <v>45170</v>
      </c>
      <c r="X5" s="202">
        <v>45200</v>
      </c>
      <c r="Y5" s="202">
        <v>45231</v>
      </c>
      <c r="Z5" s="202">
        <v>45261</v>
      </c>
      <c r="AA5" s="202">
        <v>45292</v>
      </c>
      <c r="AB5" s="202">
        <v>45323</v>
      </c>
      <c r="AC5" s="202">
        <v>45352</v>
      </c>
      <c r="AD5" s="202">
        <v>45383</v>
      </c>
      <c r="AE5" s="202">
        <v>45413</v>
      </c>
      <c r="AF5" s="202">
        <v>45444</v>
      </c>
      <c r="AG5" s="202">
        <v>45474</v>
      </c>
      <c r="AH5" s="202">
        <v>45505</v>
      </c>
      <c r="AI5" s="202">
        <v>45536</v>
      </c>
      <c r="AJ5" s="202">
        <v>45566</v>
      </c>
      <c r="AK5" s="202">
        <v>45597</v>
      </c>
      <c r="AL5" s="202">
        <v>45627</v>
      </c>
      <c r="AM5" s="202">
        <v>45658</v>
      </c>
      <c r="AN5" s="202">
        <v>45689</v>
      </c>
      <c r="AO5" s="202">
        <v>45717</v>
      </c>
      <c r="AP5" s="202">
        <v>45748</v>
      </c>
      <c r="AQ5" s="202">
        <v>45778</v>
      </c>
      <c r="AR5" s="202">
        <v>45809</v>
      </c>
      <c r="AS5" s="202">
        <v>45839</v>
      </c>
      <c r="AT5" s="202">
        <v>45870</v>
      </c>
      <c r="AU5" s="202">
        <v>45901</v>
      </c>
      <c r="AV5" s="202">
        <v>45931</v>
      </c>
      <c r="AW5" s="202">
        <v>45962</v>
      </c>
      <c r="AX5" s="202">
        <v>45992</v>
      </c>
      <c r="AY5" s="202">
        <v>46023</v>
      </c>
      <c r="AZ5" s="202">
        <v>46054</v>
      </c>
      <c r="BA5" s="202">
        <v>46082</v>
      </c>
      <c r="BB5" s="202">
        <v>46113</v>
      </c>
      <c r="BC5" s="202">
        <v>46143</v>
      </c>
      <c r="BD5" s="202">
        <v>46174</v>
      </c>
      <c r="BE5" s="202">
        <v>46204</v>
      </c>
      <c r="BF5" s="202">
        <v>46235</v>
      </c>
      <c r="BG5" s="202">
        <v>46266</v>
      </c>
      <c r="BH5" s="202">
        <v>46296</v>
      </c>
      <c r="BI5" s="202">
        <v>46327</v>
      </c>
      <c r="BJ5" s="202">
        <v>46357</v>
      </c>
      <c r="BK5" s="202">
        <v>46388</v>
      </c>
      <c r="BL5" s="202">
        <v>46419</v>
      </c>
      <c r="BM5" s="202">
        <v>46447</v>
      </c>
      <c r="BN5" s="202">
        <v>46478</v>
      </c>
      <c r="BO5" s="202">
        <v>46508</v>
      </c>
      <c r="BP5" s="202">
        <v>46539</v>
      </c>
      <c r="BQ5" s="202">
        <v>46569</v>
      </c>
      <c r="BR5" s="202">
        <v>46600</v>
      </c>
      <c r="BS5" s="202">
        <v>46631</v>
      </c>
      <c r="BT5" s="202">
        <v>46661</v>
      </c>
      <c r="BU5" s="202">
        <v>46692</v>
      </c>
      <c r="BV5" s="202">
        <v>46722</v>
      </c>
      <c r="BW5" s="202">
        <v>46753</v>
      </c>
      <c r="BX5" s="202">
        <v>46784</v>
      </c>
      <c r="BY5" s="202">
        <v>46813</v>
      </c>
      <c r="BZ5" s="202">
        <v>46844</v>
      </c>
      <c r="CA5" s="202">
        <v>46874</v>
      </c>
      <c r="CB5" s="202">
        <v>46905</v>
      </c>
      <c r="CC5" s="202">
        <v>46935</v>
      </c>
      <c r="CD5" s="202">
        <v>46966</v>
      </c>
      <c r="CE5" s="202">
        <v>46997</v>
      </c>
      <c r="CF5" s="202">
        <v>47027</v>
      </c>
      <c r="CG5" s="202">
        <v>47058</v>
      </c>
      <c r="CH5" s="202">
        <v>47088</v>
      </c>
      <c r="CI5" s="202">
        <v>47119</v>
      </c>
      <c r="CJ5" s="202">
        <v>47150</v>
      </c>
      <c r="CK5" s="202">
        <v>47178</v>
      </c>
      <c r="CL5" s="202">
        <v>47209</v>
      </c>
      <c r="CM5" s="202">
        <v>47239</v>
      </c>
      <c r="CN5" s="202">
        <v>47270</v>
      </c>
      <c r="CO5" s="202">
        <v>47300</v>
      </c>
      <c r="CP5" s="202">
        <v>47331</v>
      </c>
      <c r="CQ5" s="202">
        <v>47362</v>
      </c>
      <c r="CR5" s="202">
        <v>47392</v>
      </c>
      <c r="CS5" s="202">
        <v>47423</v>
      </c>
      <c r="CT5" s="202">
        <v>47453</v>
      </c>
      <c r="CU5" s="202">
        <v>47484</v>
      </c>
      <c r="CV5" s="202">
        <v>47515</v>
      </c>
      <c r="CW5" s="202">
        <v>47543</v>
      </c>
      <c r="CX5" s="202">
        <v>47574</v>
      </c>
      <c r="CY5" s="202">
        <v>47604</v>
      </c>
      <c r="CZ5" s="202">
        <v>47635</v>
      </c>
      <c r="DA5" s="202">
        <v>47665</v>
      </c>
      <c r="DB5" s="202">
        <v>47696</v>
      </c>
      <c r="DC5" s="202">
        <v>47727</v>
      </c>
      <c r="DD5" s="202">
        <v>47757</v>
      </c>
      <c r="DE5" s="202">
        <v>47788</v>
      </c>
      <c r="DF5" s="202">
        <v>47818</v>
      </c>
      <c r="DG5" s="202">
        <v>47849</v>
      </c>
      <c r="DH5" s="202">
        <v>47880</v>
      </c>
      <c r="DI5" s="202">
        <v>47908</v>
      </c>
      <c r="DJ5" s="202">
        <v>47939</v>
      </c>
      <c r="DK5" s="202">
        <v>47969</v>
      </c>
      <c r="DL5" s="202">
        <v>48000</v>
      </c>
      <c r="DM5" s="202">
        <v>48030</v>
      </c>
      <c r="DN5" s="202">
        <v>48061</v>
      </c>
      <c r="DO5" s="202">
        <v>48092</v>
      </c>
      <c r="DP5" s="202">
        <v>48122</v>
      </c>
      <c r="DQ5" s="202">
        <v>48153</v>
      </c>
      <c r="DR5" s="202">
        <v>48183</v>
      </c>
    </row>
    <row r="6" spans="1:122" x14ac:dyDescent="0.3">
      <c r="A6" s="304"/>
      <c r="B6" s="304"/>
      <c r="C6" s="6">
        <v>1</v>
      </c>
      <c r="D6" s="6">
        <v>2</v>
      </c>
      <c r="E6" s="6">
        <v>3</v>
      </c>
      <c r="F6" s="6">
        <v>4</v>
      </c>
      <c r="G6" s="6">
        <v>5</v>
      </c>
      <c r="H6" s="6">
        <v>6</v>
      </c>
      <c r="I6" s="6">
        <v>7</v>
      </c>
      <c r="J6" s="6">
        <v>8</v>
      </c>
      <c r="K6" s="6">
        <v>9</v>
      </c>
      <c r="L6" s="6">
        <v>10</v>
      </c>
      <c r="M6" s="6">
        <v>11</v>
      </c>
      <c r="N6" s="6">
        <v>12</v>
      </c>
      <c r="O6" s="6">
        <v>13</v>
      </c>
      <c r="P6" s="6">
        <v>14</v>
      </c>
      <c r="Q6" s="6">
        <v>15</v>
      </c>
      <c r="R6" s="6">
        <v>16</v>
      </c>
      <c r="S6" s="6">
        <v>17</v>
      </c>
      <c r="T6" s="6">
        <v>18</v>
      </c>
      <c r="U6" s="6">
        <v>19</v>
      </c>
      <c r="V6" s="6">
        <v>20</v>
      </c>
      <c r="W6" s="6">
        <v>21</v>
      </c>
      <c r="X6" s="6">
        <v>22</v>
      </c>
      <c r="Y6" s="6">
        <v>23</v>
      </c>
      <c r="Z6" s="6">
        <v>24</v>
      </c>
      <c r="AA6" s="6">
        <v>25</v>
      </c>
      <c r="AB6" s="6">
        <v>26</v>
      </c>
      <c r="AC6" s="6">
        <v>27</v>
      </c>
      <c r="AD6" s="6">
        <v>28</v>
      </c>
      <c r="AE6" s="6">
        <v>29</v>
      </c>
      <c r="AF6" s="6">
        <v>30</v>
      </c>
      <c r="AG6" s="6">
        <v>31</v>
      </c>
      <c r="AH6" s="6">
        <v>32</v>
      </c>
      <c r="AI6" s="6">
        <v>33</v>
      </c>
      <c r="AJ6" s="6">
        <v>34</v>
      </c>
      <c r="AK6" s="6">
        <v>35</v>
      </c>
      <c r="AL6" s="6">
        <v>36</v>
      </c>
      <c r="AM6" s="6">
        <v>37</v>
      </c>
      <c r="AN6" s="6">
        <v>38</v>
      </c>
      <c r="AO6" s="6">
        <v>39</v>
      </c>
      <c r="AP6" s="6">
        <v>40</v>
      </c>
      <c r="AQ6" s="6">
        <v>41</v>
      </c>
      <c r="AR6" s="6">
        <v>42</v>
      </c>
      <c r="AS6" s="6">
        <v>43</v>
      </c>
      <c r="AT6" s="6">
        <v>44</v>
      </c>
      <c r="AU6" s="6">
        <v>45</v>
      </c>
      <c r="AV6" s="6">
        <v>46</v>
      </c>
      <c r="AW6" s="6">
        <v>47</v>
      </c>
      <c r="AX6" s="6">
        <v>48</v>
      </c>
      <c r="AY6" s="6">
        <v>49</v>
      </c>
      <c r="AZ6" s="6">
        <v>50</v>
      </c>
      <c r="BA6" s="6">
        <v>51</v>
      </c>
      <c r="BB6" s="6">
        <v>52</v>
      </c>
      <c r="BC6" s="6">
        <v>53</v>
      </c>
      <c r="BD6" s="6">
        <v>54</v>
      </c>
      <c r="BE6" s="6">
        <v>55</v>
      </c>
      <c r="BF6" s="6">
        <v>56</v>
      </c>
      <c r="BG6" s="6">
        <v>57</v>
      </c>
      <c r="BH6" s="6">
        <v>58</v>
      </c>
      <c r="BI6" s="6">
        <v>59</v>
      </c>
      <c r="BJ6" s="6">
        <v>60</v>
      </c>
      <c r="BK6" s="6">
        <v>61</v>
      </c>
      <c r="BL6" s="6">
        <v>62</v>
      </c>
      <c r="BM6" s="6">
        <v>63</v>
      </c>
      <c r="BN6" s="6">
        <v>64</v>
      </c>
      <c r="BO6" s="6">
        <v>65</v>
      </c>
      <c r="BP6" s="6">
        <v>66</v>
      </c>
      <c r="BQ6" s="6">
        <v>67</v>
      </c>
      <c r="BR6" s="6">
        <v>68</v>
      </c>
      <c r="BS6" s="6">
        <v>69</v>
      </c>
      <c r="BT6" s="6">
        <v>70</v>
      </c>
      <c r="BU6" s="6">
        <v>71</v>
      </c>
      <c r="BV6" s="6">
        <v>72</v>
      </c>
      <c r="BW6" s="6">
        <v>73</v>
      </c>
      <c r="BX6" s="6">
        <v>74</v>
      </c>
      <c r="BY6" s="6">
        <v>75</v>
      </c>
      <c r="BZ6" s="6">
        <v>76</v>
      </c>
      <c r="CA6" s="6">
        <v>77</v>
      </c>
      <c r="CB6" s="6">
        <v>78</v>
      </c>
      <c r="CC6" s="6">
        <v>79</v>
      </c>
      <c r="CD6" s="6">
        <v>80</v>
      </c>
      <c r="CE6" s="6">
        <v>81</v>
      </c>
      <c r="CF6" s="6">
        <v>82</v>
      </c>
      <c r="CG6" s="6">
        <v>83</v>
      </c>
      <c r="CH6" s="6">
        <v>84</v>
      </c>
      <c r="CI6" s="6">
        <v>85</v>
      </c>
      <c r="CJ6" s="6">
        <v>86</v>
      </c>
      <c r="CK6" s="6">
        <v>87</v>
      </c>
      <c r="CL6" s="6">
        <v>88</v>
      </c>
      <c r="CM6" s="6">
        <v>89</v>
      </c>
      <c r="CN6" s="6">
        <v>90</v>
      </c>
      <c r="CO6" s="6">
        <v>91</v>
      </c>
      <c r="CP6" s="6">
        <v>92</v>
      </c>
      <c r="CQ6" s="6">
        <v>93</v>
      </c>
      <c r="CR6" s="6">
        <v>94</v>
      </c>
      <c r="CS6" s="6">
        <v>95</v>
      </c>
      <c r="CT6" s="6">
        <v>96</v>
      </c>
      <c r="CU6" s="6">
        <v>97</v>
      </c>
      <c r="CV6" s="6">
        <v>98</v>
      </c>
      <c r="CW6" s="6">
        <v>99</v>
      </c>
      <c r="CX6" s="6">
        <v>100</v>
      </c>
      <c r="CY6" s="6">
        <v>101</v>
      </c>
      <c r="CZ6" s="6">
        <v>102</v>
      </c>
      <c r="DA6" s="6">
        <v>103</v>
      </c>
      <c r="DB6" s="6">
        <v>104</v>
      </c>
      <c r="DC6" s="6">
        <v>105</v>
      </c>
      <c r="DD6" s="6">
        <v>106</v>
      </c>
      <c r="DE6" s="6">
        <v>107</v>
      </c>
      <c r="DF6" s="6">
        <v>108</v>
      </c>
      <c r="DG6" s="6">
        <v>109</v>
      </c>
      <c r="DH6" s="6">
        <v>110</v>
      </c>
      <c r="DI6" s="6">
        <v>111</v>
      </c>
      <c r="DJ6" s="6">
        <v>112</v>
      </c>
      <c r="DK6" s="6">
        <v>113</v>
      </c>
      <c r="DL6" s="6">
        <v>114</v>
      </c>
      <c r="DM6" s="6">
        <v>115</v>
      </c>
      <c r="DN6" s="6">
        <v>116</v>
      </c>
      <c r="DO6" s="6">
        <v>117</v>
      </c>
      <c r="DP6" s="6">
        <v>118</v>
      </c>
      <c r="DQ6" s="6">
        <v>119</v>
      </c>
      <c r="DR6" s="6">
        <v>120</v>
      </c>
    </row>
    <row r="7" spans="1:122" s="1" customFormat="1" x14ac:dyDescent="0.3">
      <c r="A7" s="4" t="s">
        <v>54</v>
      </c>
      <c r="B7" s="13">
        <v>0</v>
      </c>
    </row>
    <row r="8" spans="1:122" s="69" customFormat="1" x14ac:dyDescent="0.3">
      <c r="A8" s="4" t="s">
        <v>50</v>
      </c>
      <c r="C8" s="69">
        <f>'Ricavi '!C29</f>
        <v>29358.039999999997</v>
      </c>
      <c r="D8" s="69">
        <f>'Ricavi '!D29</f>
        <v>49914.38</v>
      </c>
      <c r="E8" s="69">
        <f>'Ricavi '!E29</f>
        <v>53122.32</v>
      </c>
      <c r="F8" s="69">
        <f>'Ricavi '!F29</f>
        <v>64583.3</v>
      </c>
      <c r="G8" s="69">
        <f>'Ricavi '!G29</f>
        <v>63133</v>
      </c>
      <c r="H8" s="69">
        <f>'Ricavi '!H29</f>
        <v>67012.89</v>
      </c>
      <c r="I8" s="69">
        <f>'Ricavi '!I29</f>
        <v>71572.259999999995</v>
      </c>
      <c r="J8" s="69">
        <f>'Ricavi '!J29</f>
        <v>23457</v>
      </c>
      <c r="K8" s="69">
        <f>'Ricavi '!K29</f>
        <v>101887.76</v>
      </c>
      <c r="L8" s="69">
        <f>'Ricavi '!L29</f>
        <v>90405.432222222225</v>
      </c>
      <c r="M8" s="69">
        <f>'Ricavi '!M29</f>
        <v>91575.432222222225</v>
      </c>
      <c r="N8" s="69">
        <f>'Ricavi '!N29</f>
        <v>90405.432222222225</v>
      </c>
      <c r="O8" s="69">
        <f>'Ricavi '!O29</f>
        <v>92496.866435978853</v>
      </c>
      <c r="P8" s="69">
        <f>'Ricavi '!P29</f>
        <v>103276.6101419347</v>
      </c>
      <c r="Q8" s="69">
        <f>'Ricavi '!Q29</f>
        <v>94373.758388923496</v>
      </c>
      <c r="R8" s="69">
        <f>'Ricavi '!R29</f>
        <v>94159.495114121673</v>
      </c>
      <c r="S8" s="69">
        <f>'Ricavi '!S29</f>
        <v>96296.947856018291</v>
      </c>
      <c r="T8" s="69">
        <f>'Ricavi '!T29</f>
        <v>96106.26042961223</v>
      </c>
      <c r="U8" s="69">
        <f>'Ricavi '!U29</f>
        <v>98267.578417082274</v>
      </c>
      <c r="V8" s="69">
        <f>'Ricavi '!V29</f>
        <v>98101.049189519777</v>
      </c>
      <c r="W8" s="69">
        <f>'Ricavi '!W29</f>
        <v>100286.82192892826</v>
      </c>
      <c r="X8" s="69">
        <f>'Ricavi '!X29</f>
        <v>100145.04765049409</v>
      </c>
      <c r="Y8" s="69">
        <f>'Ricavi '!Y29</f>
        <v>102355.87922513121</v>
      </c>
      <c r="Z8" s="69">
        <f>'Ricavi '!Z29</f>
        <v>102239.47140230295</v>
      </c>
      <c r="AA8" s="69">
        <f>'Ricavi '!AA29</f>
        <v>119726.0783598751</v>
      </c>
      <c r="AB8" s="69">
        <f>'Ricavi '!AB29</f>
        <v>119823.71927788493</v>
      </c>
      <c r="AC8" s="69">
        <f>'Ricavi '!AC29</f>
        <v>122276.91554756115</v>
      </c>
      <c r="AD8" s="69">
        <f>'Ricavi '!AD29</f>
        <v>122405.85826302618</v>
      </c>
      <c r="AE8" s="69">
        <f>'Ricavi '!AE29</f>
        <v>124890.74086798134</v>
      </c>
      <c r="AF8" s="69">
        <f>'Ricavi '!AF29</f>
        <v>125051.75918461535</v>
      </c>
      <c r="AG8" s="69">
        <f>'Ricavi '!AG29</f>
        <v>127569.11144286871</v>
      </c>
      <c r="AH8" s="69">
        <f>'Ricavi '!AH29</f>
        <v>127762.99831005784</v>
      </c>
      <c r="AI8" s="69">
        <f>'Ricavi '!AI29</f>
        <v>130313.62292086445</v>
      </c>
      <c r="AJ8" s="69">
        <f>'Ricavi '!AJ29</f>
        <v>130541.19090769374</v>
      </c>
      <c r="AK8" s="69">
        <f>'Ricavi '!AK29</f>
        <v>133125.91043140652</v>
      </c>
      <c r="AL8" s="69">
        <f>'Ricavi '!AL29</f>
        <v>133387.99221242935</v>
      </c>
      <c r="AM8" s="69">
        <f>'Ricavi '!AM29</f>
        <v>136007.64956224806</v>
      </c>
      <c r="AN8" s="69">
        <f>'Ricavi '!AN29</f>
        <v>136305.0984152887</v>
      </c>
      <c r="AO8" s="69">
        <f>'Ricavi '!AO29</f>
        <v>138960.55736119108</v>
      </c>
      <c r="AP8" s="69">
        <f>'Ricavi '!AP29</f>
        <v>139294.24767747935</v>
      </c>
      <c r="AQ8" s="69">
        <f>'Ricavi '!AQ29</f>
        <v>141986.39336263531</v>
      </c>
      <c r="AR8" s="69">
        <f>'Ricavi '!AR29</f>
        <v>142357.22116957826</v>
      </c>
      <c r="AS8" s="69">
        <f>'Ricavi '!AS29</f>
        <v>145086.96063955742</v>
      </c>
      <c r="AT8" s="69">
        <f>'Ricavi '!AT29</f>
        <v>145495.84413646159</v>
      </c>
      <c r="AU8" s="69">
        <f>'Ricavi '!AU29</f>
        <v>148264.1068815508</v>
      </c>
      <c r="AV8" s="69">
        <f>'Ricavi '!AV29</f>
        <v>148711.98698861603</v>
      </c>
      <c r="AW8" s="69">
        <f>'Ricavi '!AW29</f>
        <v>151519.72549957145</v>
      </c>
      <c r="AX8" s="69">
        <f>'Ricavi '!AX29</f>
        <v>152007.56642048503</v>
      </c>
      <c r="AY8" s="69">
        <f>'Ricavi '!AY29</f>
        <v>154855.75675805245</v>
      </c>
      <c r="AZ8" s="69">
        <f>'Ricavi '!AZ29</f>
        <v>155384.54655652048</v>
      </c>
      <c r="BA8" s="69">
        <f>'Ricavi '!BA29</f>
        <v>158274.18893506451</v>
      </c>
      <c r="BB8" s="69">
        <f>'Ricavi '!BB29</f>
        <v>158844.9401256264</v>
      </c>
      <c r="BC8" s="69">
        <f>'Ricavi '!BC29</f>
        <v>161777.05951121837</v>
      </c>
      <c r="BD8" s="69">
        <f>'Ricavi '!BD29</f>
        <v>162390.80966469791</v>
      </c>
      <c r="BE8" s="69">
        <f>'Ricavi '!BE29</f>
        <v>165366.45638802083</v>
      </c>
      <c r="BF8" s="69">
        <f>'Ricavi '!BF29</f>
        <v>166024.2687519769</v>
      </c>
      <c r="BG8" s="69">
        <f>'Ricavi '!BG29</f>
        <v>169044.51913641486</v>
      </c>
      <c r="BH8" s="69">
        <f>'Ricavi '!BH29</f>
        <v>169747.48327096316</v>
      </c>
      <c r="BI8" s="69">
        <f>'Ricavi '!BI29</f>
        <v>172813.44027625126</v>
      </c>
      <c r="BJ8" s="69">
        <f>'Ricavi '!BJ29</f>
        <v>173562.67270563883</v>
      </c>
      <c r="BK8" s="69">
        <f>'Ricavi '!BK29</f>
        <v>176675.466587459</v>
      </c>
      <c r="BL8" s="69">
        <f>'Ricavi '!BL29</f>
        <v>177472.11146778098</v>
      </c>
      <c r="BM8" s="69">
        <f>'Ricavi '!BM29</f>
        <v>180632.9004536999</v>
      </c>
      <c r="BN8" s="69">
        <f>'Ricavi '!BN29</f>
        <v>181478.13025715901</v>
      </c>
      <c r="BO8" s="69">
        <f>'Ricavi '!BO29</f>
        <v>184688.10123931197</v>
      </c>
      <c r="BP8" s="69">
        <f>'Ricavi '!BP29</f>
        <v>185583.11745543091</v>
      </c>
      <c r="BQ8" s="69">
        <f>'Ricavi '!BQ29</f>
        <v>188843.48670036756</v>
      </c>
      <c r="BR8" s="69">
        <f>'Ricavi '!BR29</f>
        <v>189789.52055457418</v>
      </c>
      <c r="BS8" s="69">
        <f>'Ricavi '!BS29</f>
        <v>193101.53443069087</v>
      </c>
      <c r="BT8" s="69">
        <f>'Ricavi '!BT29</f>
        <v>194099.84762070674</v>
      </c>
      <c r="BU8" s="69">
        <f>'Ricavi '!BU29</f>
        <v>197464.78334370168</v>
      </c>
      <c r="BV8" s="69">
        <f>'Ricavi '!BV29</f>
        <v>198516.6687941757</v>
      </c>
      <c r="BW8" s="69">
        <f>'Ricavi '!BW29</f>
        <v>200063.15375494264</v>
      </c>
      <c r="BX8" s="69">
        <f>'Ricavi '!BX29</f>
        <v>199274.16209662892</v>
      </c>
      <c r="BY8" s="69">
        <f>'Ricavi '!BY29</f>
        <v>200829.74846777326</v>
      </c>
      <c r="BZ8" s="69">
        <f>'Ricavi '!BZ29</f>
        <v>200049.96818007535</v>
      </c>
      <c r="CA8" s="69">
        <f>'Ricavi '!CA29</f>
        <v>201614.87721647142</v>
      </c>
      <c r="CB8" s="69">
        <f>'Ricavi '!CB29</f>
        <v>200844.53223930905</v>
      </c>
      <c r="CC8" s="69">
        <f>'Ricavi '!CC29</f>
        <v>202418.99059862143</v>
      </c>
      <c r="CD8" s="69">
        <f>'Ricavi '!CD29</f>
        <v>201658.3103405025</v>
      </c>
      <c r="CE8" s="69">
        <f>'Ricavi '!CE29</f>
        <v>203242.55021558492</v>
      </c>
      <c r="CF8" s="69">
        <f>'Ricavi '!CF29</f>
        <v>202491.7696876211</v>
      </c>
      <c r="CG8" s="69">
        <f>'Ricavi '!CG29</f>
        <v>204086.02894216916</v>
      </c>
      <c r="CH8" s="69">
        <f>'Ricavi '!CH29</f>
        <v>203345.38889538517</v>
      </c>
      <c r="CI8" s="69">
        <f>'Ricavi '!CI29</f>
        <v>204949.91120292246</v>
      </c>
      <c r="CJ8" s="69">
        <f>'Ricavi '!CJ29</f>
        <v>204219.65826893985</v>
      </c>
      <c r="CK8" s="69">
        <f>'Ricavi '!CK29</f>
        <v>205834.69325522002</v>
      </c>
      <c r="CL8" s="69">
        <f>'Ricavi '!CL29</f>
        <v>205115.08009039878</v>
      </c>
      <c r="CM8" s="69">
        <f>'Ricavi '!CM29</f>
        <v>206740.8834793077</v>
      </c>
      <c r="CN8" s="69">
        <f>'Ricavi '!CN29</f>
        <v>206032.16891243032</v>
      </c>
      <c r="CO8" s="69">
        <f>'Ricavi '!CO29</f>
        <v>207669.00267547433</v>
      </c>
      <c r="CP8" s="69">
        <f>'Ricavi '!CP29</f>
        <v>206971.45185906027</v>
      </c>
      <c r="CQ8" s="69">
        <f>'Ricavi '!CQ29</f>
        <v>208619.584368529</v>
      </c>
      <c r="CR8" s="69">
        <f>'Ricavi '!CR29</f>
        <v>207933.46893386854</v>
      </c>
      <c r="CS8" s="69">
        <f>'Ricavi '!CS29</f>
        <v>209593.17511976269</v>
      </c>
      <c r="CT8" s="69">
        <f>'Ricavi '!CT29</f>
        <v>208918.77333576194</v>
      </c>
      <c r="CU8" s="69">
        <f>'Ricavi '!CU29</f>
        <v>210590.33484657897</v>
      </c>
      <c r="CV8" s="69">
        <f>'Ricavi '!CV29</f>
        <v>209927.93178250987</v>
      </c>
      <c r="CW8" s="69">
        <f>'Ricavi '!CW29</f>
        <v>211611.63714998247</v>
      </c>
      <c r="CX8" s="69">
        <f>'Ricavi '!CX29</f>
        <v>210961.52484223395</v>
      </c>
      <c r="CY8" s="69">
        <f>'Ricavi '!CY29</f>
        <v>212657.66965011862</v>
      </c>
      <c r="CZ8" s="69">
        <f>'Ricavi '!CZ29</f>
        <v>212020.14727304783</v>
      </c>
      <c r="DA8" s="69">
        <f>'Ricavi '!DA29</f>
        <v>213729.03433006359</v>
      </c>
      <c r="DB8" s="69">
        <f>'Ricavi '!DB29</f>
        <v>213104.40837104755</v>
      </c>
      <c r="DC8" s="69">
        <f>'Ricavi '!DC29</f>
        <v>214826.34788806687</v>
      </c>
      <c r="DD8" s="69">
        <f>'Ricavi '!DD29</f>
        <v>214214.93232685875</v>
      </c>
      <c r="DE8" s="69">
        <f>'Ricavi '!DE29</f>
        <v>215950.24209845535</v>
      </c>
      <c r="DF8" s="69">
        <f>'Ricavi '!DF29</f>
        <v>215352.3585909509</v>
      </c>
      <c r="DG8" s="69">
        <f>'Ricavi '!DG29</f>
        <v>217101.36418141218</v>
      </c>
      <c r="DH8" s="69">
        <f>'Ricavi '!DH29</f>
        <v>216517.3422479353</v>
      </c>
      <c r="DI8" s="69">
        <f>'Ricavi '!DI29</f>
        <v>218280.37718184898</v>
      </c>
      <c r="DJ8" s="69">
        <f>'Ricavi '!DJ29</f>
        <v>217710.55440006775</v>
      </c>
      <c r="DK8" s="69">
        <f>'Ricavi '!DK29</f>
        <v>219487.9603575955</v>
      </c>
      <c r="DL8" s="69">
        <f>'Ricavi '!DL29</f>
        <v>218932.68256018247</v>
      </c>
      <c r="DM8" s="69">
        <f>'Ricavi '!DM29</f>
        <v>220724.80957713642</v>
      </c>
      <c r="DN8" s="69">
        <f>'Ricavi '!DN29</f>
        <v>220184.43105429068</v>
      </c>
      <c r="DO8" s="69">
        <f>'Ricavi '!DO29</f>
        <v>221991.63772713064</v>
      </c>
      <c r="DP8" s="69">
        <f>'Ricavi '!DP29</f>
        <v>221466.52143408073</v>
      </c>
      <c r="DQ8" s="69">
        <f>'Ricavi '!DQ29</f>
        <v>223289.1751299538</v>
      </c>
      <c r="DR8" s="69">
        <f>'Ricavi '!DR29</f>
        <v>222779.69289956495</v>
      </c>
    </row>
    <row r="9" spans="1:122" s="69" customFormat="1" x14ac:dyDescent="0.3">
      <c r="A9" s="4" t="s">
        <v>235</v>
      </c>
      <c r="C9" s="69">
        <f>'Costi operativi'!C24</f>
        <v>14142.36</v>
      </c>
      <c r="D9" s="69">
        <f>'Costi operativi'!D24</f>
        <v>25766.14</v>
      </c>
      <c r="E9" s="69">
        <f>'Costi operativi'!E24</f>
        <v>26310.260000000002</v>
      </c>
      <c r="F9" s="69">
        <f>'Costi operativi'!F24</f>
        <v>31640.5</v>
      </c>
      <c r="G9" s="69">
        <f>'Costi operativi'!G24</f>
        <v>30271.599999999999</v>
      </c>
      <c r="H9" s="69">
        <f>'Costi operativi'!H24</f>
        <v>32287.559999999998</v>
      </c>
      <c r="I9" s="69">
        <f>'Costi operativi'!I24</f>
        <v>33195.699999999997</v>
      </c>
      <c r="J9" s="69">
        <f>'Costi operativi'!J24</f>
        <v>12121.919999999998</v>
      </c>
      <c r="K9" s="69">
        <f>'Costi operativi'!K24</f>
        <v>51590.36</v>
      </c>
      <c r="L9" s="69">
        <f>'Costi operativi'!L24</f>
        <v>43352.92</v>
      </c>
      <c r="M9" s="69">
        <f>'Costi operativi'!M24</f>
        <v>43352.92</v>
      </c>
      <c r="N9" s="69">
        <f>'Costi operativi'!N24</f>
        <v>43352.92</v>
      </c>
      <c r="O9" s="69">
        <f>'Costi operativi'!O24</f>
        <v>44776.854093518399</v>
      </c>
      <c r="P9" s="69">
        <f>'Costi operativi'!P24</f>
        <v>44205.97531532772</v>
      </c>
      <c r="Q9" s="69">
        <f>'Costi operativi'!Q24</f>
        <v>44640.347245043034</v>
      </c>
      <c r="R9" s="69">
        <f>'Costi operativi'!R24</f>
        <v>46080.034242653055</v>
      </c>
      <c r="S9" s="69">
        <f>'Costi operativi'!S24</f>
        <v>45525.101458108591</v>
      </c>
      <c r="T9" s="69">
        <f>'Costi operativi'!T24</f>
        <v>45975.614841028859</v>
      </c>
      <c r="U9" s="69">
        <f>'Costi operativi'!U24</f>
        <v>47431.641150527292</v>
      </c>
      <c r="V9" s="69">
        <f>'Costi operativi'!V24</f>
        <v>46893.247965158036</v>
      </c>
      <c r="W9" s="69">
        <f>'Costi operativi'!W24</f>
        <v>47360.503692984814</v>
      </c>
      <c r="X9" s="69">
        <f>'Costi operativi'!X24</f>
        <v>48833.477581773674</v>
      </c>
      <c r="Y9" s="69">
        <f>'Costi operativi'!Y24</f>
        <v>48312.239729310968</v>
      </c>
      <c r="Z9" s="69">
        <f>'Costi operativi'!Z24</f>
        <v>48796.861093848318</v>
      </c>
      <c r="AA9" s="69">
        <f>'Costi operativi'!AA24</f>
        <v>58364.60083793955</v>
      </c>
      <c r="AB9" s="69">
        <f>'Costi operativi'!AB24</f>
        <v>57960.760354270991</v>
      </c>
      <c r="AC9" s="69">
        <f>'Costi operativi'!AC24</f>
        <v>58564.225484211951</v>
      </c>
      <c r="AD9" s="69">
        <f>'Costi operativi'!AD24</f>
        <v>60175.085881040919</v>
      </c>
      <c r="AE9" s="69">
        <f>'Costi operativi'!AE24</f>
        <v>59793.432299458465</v>
      </c>
      <c r="AF9" s="69">
        <f>'Costi operativi'!AF24</f>
        <v>60419.35660913014</v>
      </c>
      <c r="AG9" s="69">
        <f>'Costi operativi'!AG24</f>
        <v>62052.951808395956</v>
      </c>
      <c r="AH9" s="69">
        <f>'Costi operativi'!AH24</f>
        <v>61694.31203814871</v>
      </c>
      <c r="AI9" s="69">
        <f>'Costi operativi'!AI24</f>
        <v>62343.532595882905</v>
      </c>
      <c r="AJ9" s="69">
        <f>'Costi operativi'!AJ24</f>
        <v>64000.7099499166</v>
      </c>
      <c r="AK9" s="69">
        <f>'Costi operativi'!AK24</f>
        <v>63665.941753788284</v>
      </c>
      <c r="AL9" s="69">
        <f>'Costi operativi'!AL24</f>
        <v>64339.326860830806</v>
      </c>
      <c r="AM9" s="69">
        <f>'Costi operativi'!AM24</f>
        <v>66020.96533892474</v>
      </c>
      <c r="AN9" s="69">
        <f>'Costi operativi'!AN24</f>
        <v>65710.958485433177</v>
      </c>
      <c r="AO9" s="69">
        <f>'Costi operativi'!AO24</f>
        <v>66409.40884232035</v>
      </c>
      <c r="AP9" s="69">
        <f>'Costi operativi'!AP24</f>
        <v>68116.42021145625</v>
      </c>
      <c r="AQ9" s="69">
        <f>'Costi operativi'!AQ24</f>
        <v>67832.097670109593</v>
      </c>
      <c r="AR9" s="69">
        <f>'Costi operativi'!AR24</f>
        <v>68556.547586631437</v>
      </c>
      <c r="AS9" s="69">
        <f>'Costi operativi'!AS24</f>
        <v>70289.877636331657</v>
      </c>
      <c r="AT9" s="69">
        <f>'Costi operativi'!AT24</f>
        <v>70032.196817551012</v>
      </c>
      <c r="AU9" s="69">
        <f>'Costi operativi'!AU24</f>
        <v>70783.615467930795</v>
      </c>
      <c r="AV9" s="69">
        <f>'Costi operativi'!AV24</f>
        <v>72544.245280882678</v>
      </c>
      <c r="AW9" s="69">
        <f>'Costi operativi'!AW24</f>
        <v>72314.199322261324</v>
      </c>
      <c r="AX9" s="69">
        <f>'Costi operativi'!AX24</f>
        <v>73093.592047242157</v>
      </c>
      <c r="AY9" s="69">
        <f>'Costi operativi'!AY24</f>
        <v>74882.539317406685</v>
      </c>
      <c r="AZ9" s="69">
        <f>'Costi operativi'!AZ24</f>
        <v>74681.158418038249</v>
      </c>
      <c r="BA9" s="69">
        <f>'Costi operativi'!BA24</f>
        <v>75489.568075630377</v>
      </c>
      <c r="BB9" s="69">
        <f>'Costi operativi'!BB24</f>
        <v>77307.888475610875</v>
      </c>
      <c r="BC9" s="69">
        <f>'Costi operativi'!BC24</f>
        <v>77136.241280283764</v>
      </c>
      <c r="BD9" s="69">
        <f>'Costi operativi'!BD24</f>
        <v>77974.749646992132</v>
      </c>
      <c r="BE9" s="69">
        <f>'Costi operativi'!BE24</f>
        <v>79823.538246504482</v>
      </c>
      <c r="BF9" s="69">
        <f>'Costi operativi'!BF24</f>
        <v>79682.733281627327</v>
      </c>
      <c r="BG9" s="69">
        <f>'Costi operativi'!BG24</f>
        <v>80552.462506046795</v>
      </c>
      <c r="BH9" s="69">
        <f>'Costi operativi'!BH24</f>
        <v>82432.855243402213</v>
      </c>
      <c r="BI9" s="69">
        <f>'Costi operativi'!BI24</f>
        <v>82324.042406594206</v>
      </c>
      <c r="BJ9" s="69">
        <f>'Costi operativi'!BJ24</f>
        <v>83226.156517330659</v>
      </c>
      <c r="BK9" s="69">
        <f>'Costi operativi'!BK24</f>
        <v>85139.331725913013</v>
      </c>
      <c r="BL9" s="69">
        <f>'Costi operativi'!BL24</f>
        <v>85063.703831266102</v>
      </c>
      <c r="BM9" s="69">
        <f>'Costi operativi'!BM24</f>
        <v>85999.410301214622</v>
      </c>
      <c r="BN9" s="69">
        <f>'Costi operativi'!BN24</f>
        <v>87946.590293008834</v>
      </c>
      <c r="BO9" s="69">
        <f>'Costi operativi'!BO24</f>
        <v>87905.384674103247</v>
      </c>
      <c r="BP9" s="69">
        <f>'Costi operativi'!BP24</f>
        <v>88875.936043190653</v>
      </c>
      <c r="BQ9" s="69">
        <f>'Costi operativi'!BQ24</f>
        <v>90858.388751495324</v>
      </c>
      <c r="BR9" s="69">
        <f>'Costi operativi'!BR24</f>
        <v>90852.888924327985</v>
      </c>
      <c r="BS9" s="69">
        <f>'Costi operativi'!BS24</f>
        <v>91859.584482906255</v>
      </c>
      <c r="BT9" s="69">
        <f>'Costi operativi'!BT24</f>
        <v>93878.625166443526</v>
      </c>
      <c r="BU9" s="69">
        <f>'Costi operativi'!BU24</f>
        <v>93910.162554509821</v>
      </c>
      <c r="BV9" s="69">
        <f>'Costi operativi'!BV24</f>
        <v>94954.350089667598</v>
      </c>
      <c r="BW9" s="69">
        <f>'Costi operativi'!BW24</f>
        <v>96156.705241025513</v>
      </c>
      <c r="BX9" s="69">
        <f>'Costi operativi'!BX24</f>
        <v>95361.484190328061</v>
      </c>
      <c r="BY9" s="69">
        <f>'Costi operativi'!BY24</f>
        <v>95568.716147737272</v>
      </c>
      <c r="BZ9" s="69">
        <f>'Costi operativi'!BZ24</f>
        <v>96778.430677177937</v>
      </c>
      <c r="CA9" s="69">
        <f>'Costi operativi'!CA24</f>
        <v>95990.657700638942</v>
      </c>
      <c r="CB9" s="69">
        <f>'Costi operativi'!CB24</f>
        <v>96205.427502526931</v>
      </c>
      <c r="CC9" s="69">
        <f>'Costi operativi'!CC24</f>
        <v>97422.770734073274</v>
      </c>
      <c r="CD9" s="69">
        <f>'Costi operativi'!CD24</f>
        <v>96642.718417794618</v>
      </c>
      <c r="CE9" s="69">
        <f>'Costi operativi'!CE24</f>
        <v>96865.301952007867</v>
      </c>
      <c r="CF9" s="69">
        <f>'Costi operativi'!CF24</f>
        <v>98090.55311540034</v>
      </c>
      <c r="CG9" s="69">
        <f>'Costi operativi'!CG24</f>
        <v>97318.504071655596</v>
      </c>
      <c r="CH9" s="69">
        <f>'Costi operativi'!CH24</f>
        <v>97549.187374135654</v>
      </c>
      <c r="CI9" s="69">
        <f>'Costi operativi'!CI24</f>
        <v>98782.635970620409</v>
      </c>
      <c r="CJ9" s="69">
        <f>'Costi operativi'!CJ24</f>
        <v>98018.883208104846</v>
      </c>
      <c r="CK9" s="69">
        <f>'Costi operativi'!CK24</f>
        <v>98257.962837654821</v>
      </c>
      <c r="CL9" s="69">
        <f>'Costi operativi'!CL24</f>
        <v>99499.909019321887</v>
      </c>
      <c r="CM9" s="69">
        <f>'Costi operativi'!CM24</f>
        <v>98744.756327118361</v>
      </c>
      <c r="CN9" s="69">
        <f>'Costi operativi'!CN24</f>
        <v>98992.539754052952</v>
      </c>
      <c r="CO9" s="69">
        <f>'Costi operativi'!CO24</f>
        <v>100243.29471722773</v>
      </c>
      <c r="CP9" s="69">
        <f>'Costi operativi'!CP24</f>
        <v>99497.057062997555</v>
      </c>
      <c r="CQ9" s="69">
        <f>'Costi operativi'!CQ24</f>
        <v>99753.863072192122</v>
      </c>
      <c r="CR9" s="69">
        <f>'Costi operativi'!CR24</f>
        <v>101013.74946540207</v>
      </c>
      <c r="CS9" s="69">
        <f>'Costi operativi'!CS24</f>
        <v>100276.75340832933</v>
      </c>
      <c r="CT9" s="69">
        <f>'Costi operativi'!CT24</f>
        <v>100542.91251720284</v>
      </c>
      <c r="CU9" s="69">
        <f>'Costi operativi'!CU24</f>
        <v>101812.26486426053</v>
      </c>
      <c r="CV9" s="69">
        <f>'Costi operativi'!CV24</f>
        <v>101084.84898329784</v>
      </c>
      <c r="CW9" s="69">
        <f>'Costi operativi'!CW24</f>
        <v>101360.70387528431</v>
      </c>
      <c r="CX9" s="69">
        <f>'Costi operativi'!CX24</f>
        <v>102639.86901404853</v>
      </c>
      <c r="CY9" s="69">
        <f>'Costi operativi'!CY24</f>
        <v>101922.38435203249</v>
      </c>
      <c r="CZ9" s="69">
        <f>'Costi operativi'!CZ24</f>
        <v>102208.29032611618</v>
      </c>
      <c r="DA9" s="69">
        <f>'Costi operativi'!DA24</f>
        <v>103497.62786351338</v>
      </c>
      <c r="DB9" s="69">
        <f>'Costi operativi'!DB24</f>
        <v>102790.43838773917</v>
      </c>
      <c r="DC9" s="69">
        <f>'Costi operativi'!DC24</f>
        <v>103086.76382465052</v>
      </c>
      <c r="DD9" s="69">
        <f>'Costi operativi'!DD24</f>
        <v>104386.64660856052</v>
      </c>
      <c r="DE9" s="69">
        <f>'Costi operativi'!DE24</f>
        <v>103690.12968842725</v>
      </c>
      <c r="DF9" s="69">
        <f>'Costi operativi'!DF24</f>
        <v>103997.2565341181</v>
      </c>
      <c r="DG9" s="69">
        <f>'Costi operativi'!DG24</f>
        <v>105308.07114275081</v>
      </c>
      <c r="DH9" s="69">
        <f>'Costi operativi'!DH24</f>
        <v>104622.61804511162</v>
      </c>
      <c r="DI9" s="69">
        <f>'Costi operativi'!DI24</f>
        <v>104940.94231215204</v>
      </c>
      <c r="DJ9" s="69">
        <f>'Costi operativi'!DJ24</f>
        <v>106263.0895615647</v>
      </c>
      <c r="DK9" s="69">
        <f>'Costi operativi'!DK24</f>
        <v>105589.10596443969</v>
      </c>
      <c r="DL9" s="69">
        <f>'Costi operativi'!DL24</f>
        <v>105919.03825200198</v>
      </c>
      <c r="DM9" s="69">
        <f>'Costi operativi'!DM24</f>
        <v>107252.93372243129</v>
      </c>
      <c r="DN9" s="69">
        <f>'Costi operativi'!DN24</f>
        <v>106590.8402477651</v>
      </c>
      <c r="DO9" s="69">
        <f>'Costi operativi'!DO24</f>
        <v>106932.8062808859</v>
      </c>
      <c r="DP9" s="69">
        <f>'Costi operativi'!DP24</f>
        <v>108278.88086259394</v>
      </c>
      <c r="DQ9" s="69">
        <f>'Costi operativi'!DQ24</f>
        <v>107629.11362876619</v>
      </c>
      <c r="DR9" s="69">
        <f>'Costi operativi'!DR24</f>
        <v>107983.55481760277</v>
      </c>
    </row>
    <row r="10" spans="1:122" s="69" customFormat="1" x14ac:dyDescent="0.3">
      <c r="A10" s="4" t="s">
        <v>236</v>
      </c>
      <c r="C10" s="69">
        <f>'Costi operativi'!C35</f>
        <v>1329.9666666666667</v>
      </c>
      <c r="D10" s="69">
        <f>'Costi operativi'!D35</f>
        <v>1329.9666666666667</v>
      </c>
      <c r="E10" s="69">
        <f>'Costi operativi'!E35</f>
        <v>1329.9666666666667</v>
      </c>
      <c r="F10" s="69">
        <f>'Costi operativi'!F35</f>
        <v>1329.9666666666667</v>
      </c>
      <c r="G10" s="69">
        <f>'Costi operativi'!G35</f>
        <v>1329.9666666666667</v>
      </c>
      <c r="H10" s="69">
        <f>'Costi operativi'!H35</f>
        <v>1329.9666666666667</v>
      </c>
      <c r="I10" s="69">
        <f>'Costi operativi'!I35</f>
        <v>2329.9666666666667</v>
      </c>
      <c r="J10" s="69">
        <f>'Costi operativi'!J35</f>
        <v>1329.9666666666667</v>
      </c>
      <c r="K10" s="69">
        <f>'Costi operativi'!K35</f>
        <v>11329.966666666667</v>
      </c>
      <c r="L10" s="69">
        <f>'Costi operativi'!L35</f>
        <v>1329.9666666666667</v>
      </c>
      <c r="M10" s="69">
        <f>'Costi operativi'!M35</f>
        <v>1329.9666666666667</v>
      </c>
      <c r="N10" s="69">
        <f>'Costi operativi'!N35</f>
        <v>10329.966666666667</v>
      </c>
      <c r="O10" s="69">
        <f>'Costi operativi'!O35</f>
        <v>3246.6333333333332</v>
      </c>
      <c r="P10" s="69">
        <f>'Costi operativi'!P35</f>
        <v>3246.6333333333332</v>
      </c>
      <c r="Q10" s="69">
        <f>'Costi operativi'!Q35</f>
        <v>3246.6333333333332</v>
      </c>
      <c r="R10" s="69">
        <f>'Costi operativi'!R35</f>
        <v>3246.6333333333332</v>
      </c>
      <c r="S10" s="69">
        <f>'Costi operativi'!S35</f>
        <v>3246.6333333333332</v>
      </c>
      <c r="T10" s="69">
        <f>'Costi operativi'!T35</f>
        <v>3246.6333333333332</v>
      </c>
      <c r="U10" s="69">
        <f>'Costi operativi'!U35</f>
        <v>4246.6333333333332</v>
      </c>
      <c r="V10" s="69">
        <f>'Costi operativi'!V35</f>
        <v>3246.6333333333332</v>
      </c>
      <c r="W10" s="69">
        <f>'Costi operativi'!W35</f>
        <v>3246.6333333333332</v>
      </c>
      <c r="X10" s="69">
        <f>'Costi operativi'!X35</f>
        <v>3246.6333333333332</v>
      </c>
      <c r="Y10" s="69">
        <f>'Costi operativi'!Y35</f>
        <v>3246.6333333333332</v>
      </c>
      <c r="Z10" s="69">
        <f>'Costi operativi'!Z35</f>
        <v>12246.633333333333</v>
      </c>
      <c r="AA10" s="69">
        <f>'Costi operativi'!AA35</f>
        <v>3496.6233333333334</v>
      </c>
      <c r="AB10" s="69">
        <f>'Costi operativi'!AB35</f>
        <v>3496.6233333333334</v>
      </c>
      <c r="AC10" s="69">
        <f>'Costi operativi'!AC35</f>
        <v>3496.6233333333334</v>
      </c>
      <c r="AD10" s="69">
        <f>'Costi operativi'!AD35</f>
        <v>3496.6233333333334</v>
      </c>
      <c r="AE10" s="69">
        <f>'Costi operativi'!AE35</f>
        <v>3496.6233333333334</v>
      </c>
      <c r="AF10" s="69">
        <f>'Costi operativi'!AF35</f>
        <v>3496.6233333333334</v>
      </c>
      <c r="AG10" s="69">
        <f>'Costi operativi'!AG35</f>
        <v>4496.623333333333</v>
      </c>
      <c r="AH10" s="69">
        <f>'Costi operativi'!AH35</f>
        <v>3496.6233333333334</v>
      </c>
      <c r="AI10" s="69">
        <f>'Costi operativi'!AI35</f>
        <v>3496.6233333333334</v>
      </c>
      <c r="AJ10" s="69">
        <f>'Costi operativi'!AJ35</f>
        <v>3496.6233333333334</v>
      </c>
      <c r="AK10" s="69">
        <f>'Costi operativi'!AK35</f>
        <v>3496.6233333333334</v>
      </c>
      <c r="AL10" s="69">
        <f>'Costi operativi'!AL35</f>
        <v>12496.623333333333</v>
      </c>
      <c r="AM10" s="69">
        <f>'Costi operativi'!AM35</f>
        <v>8496.623333333333</v>
      </c>
      <c r="AN10" s="69">
        <f>'Costi operativi'!AN35</f>
        <v>3496.6233333333334</v>
      </c>
      <c r="AO10" s="69">
        <f>'Costi operativi'!AO35</f>
        <v>3496.6233333333334</v>
      </c>
      <c r="AP10" s="69">
        <f>'Costi operativi'!AP35</f>
        <v>3496.6233333333334</v>
      </c>
      <c r="AQ10" s="69">
        <f>'Costi operativi'!AQ35</f>
        <v>3496.6233333333334</v>
      </c>
      <c r="AR10" s="69">
        <f>'Costi operativi'!AR35</f>
        <v>3496.6233333333334</v>
      </c>
      <c r="AS10" s="69">
        <f>'Costi operativi'!AS35</f>
        <v>4496.623333333333</v>
      </c>
      <c r="AT10" s="69">
        <f>'Costi operativi'!AT35</f>
        <v>3496.6233333333334</v>
      </c>
      <c r="AU10" s="69">
        <f>'Costi operativi'!AU35</f>
        <v>3496.6233333333334</v>
      </c>
      <c r="AV10" s="69">
        <f>'Costi operativi'!AV35</f>
        <v>3496.6233333333334</v>
      </c>
      <c r="AW10" s="69">
        <f>'Costi operativi'!AW35</f>
        <v>3496.6233333333334</v>
      </c>
      <c r="AX10" s="69">
        <f>'Costi operativi'!AX35</f>
        <v>12496.623333333333</v>
      </c>
      <c r="AY10" s="69">
        <f>'Costi operativi'!AY35</f>
        <v>8496.623333333333</v>
      </c>
      <c r="AZ10" s="69">
        <f>'Costi operativi'!AZ35</f>
        <v>3496.6233333333334</v>
      </c>
      <c r="BA10" s="69">
        <f>'Costi operativi'!BA35</f>
        <v>3496.6233333333334</v>
      </c>
      <c r="BB10" s="69">
        <f>'Costi operativi'!BB35</f>
        <v>3496.6233333333334</v>
      </c>
      <c r="BC10" s="69">
        <f>'Costi operativi'!BC35</f>
        <v>3496.6233333333334</v>
      </c>
      <c r="BD10" s="69">
        <f>'Costi operativi'!BD35</f>
        <v>3496.6233333333334</v>
      </c>
      <c r="BE10" s="69">
        <f>'Costi operativi'!BE35</f>
        <v>4496.623333333333</v>
      </c>
      <c r="BF10" s="69">
        <f>'Costi operativi'!BF35</f>
        <v>3496.6233333333334</v>
      </c>
      <c r="BG10" s="69">
        <f>'Costi operativi'!BG35</f>
        <v>3496.6233333333334</v>
      </c>
      <c r="BH10" s="69">
        <f>'Costi operativi'!BH35</f>
        <v>3496.6233333333334</v>
      </c>
      <c r="BI10" s="69">
        <f>'Costi operativi'!BI35</f>
        <v>3496.6233333333334</v>
      </c>
      <c r="BJ10" s="69">
        <f>'Costi operativi'!BJ35</f>
        <v>12496.623333333333</v>
      </c>
      <c r="BK10" s="69">
        <f>'Costi operativi'!BK35</f>
        <v>3496.6233333333334</v>
      </c>
      <c r="BL10" s="69">
        <f>'Costi operativi'!BL35</f>
        <v>3496.6233333333334</v>
      </c>
      <c r="BM10" s="69">
        <f>'Costi operativi'!BM35</f>
        <v>3496.6233333333334</v>
      </c>
      <c r="BN10" s="69">
        <f>'Costi operativi'!BN35</f>
        <v>3496.6233333333334</v>
      </c>
      <c r="BO10" s="69">
        <f>'Costi operativi'!BO35</f>
        <v>3496.6233333333334</v>
      </c>
      <c r="BP10" s="69">
        <f>'Costi operativi'!BP35</f>
        <v>3496.6233333333334</v>
      </c>
      <c r="BQ10" s="69">
        <f>'Costi operativi'!BQ35</f>
        <v>4496.623333333333</v>
      </c>
      <c r="BR10" s="69">
        <f>'Costi operativi'!BR35</f>
        <v>3496.6233333333334</v>
      </c>
      <c r="BS10" s="69">
        <f>'Costi operativi'!BS35</f>
        <v>3496.6233333333334</v>
      </c>
      <c r="BT10" s="69">
        <f>'Costi operativi'!BT35</f>
        <v>3496.6233333333334</v>
      </c>
      <c r="BU10" s="69">
        <f>'Costi operativi'!BU35</f>
        <v>3496.6233333333334</v>
      </c>
      <c r="BV10" s="69">
        <f>'Costi operativi'!BV35</f>
        <v>12496.623333333333</v>
      </c>
      <c r="BW10" s="69">
        <f>'Costi operativi'!BW35</f>
        <v>3496.6233333333334</v>
      </c>
      <c r="BX10" s="69">
        <f>'Costi operativi'!BX35</f>
        <v>3496.6233333333334</v>
      </c>
      <c r="BY10" s="69">
        <f>'Costi operativi'!BY35</f>
        <v>3496.6233333333334</v>
      </c>
      <c r="BZ10" s="69">
        <f>'Costi operativi'!BZ35</f>
        <v>3496.6233333333334</v>
      </c>
      <c r="CA10" s="69">
        <f>'Costi operativi'!CA35</f>
        <v>3496.6233333333334</v>
      </c>
      <c r="CB10" s="69">
        <f>'Costi operativi'!CB35</f>
        <v>3496.6233333333334</v>
      </c>
      <c r="CC10" s="69">
        <f>'Costi operativi'!CC35</f>
        <v>4496.623333333333</v>
      </c>
      <c r="CD10" s="69">
        <f>'Costi operativi'!CD35</f>
        <v>3496.6233333333334</v>
      </c>
      <c r="CE10" s="69">
        <f>'Costi operativi'!CE35</f>
        <v>3496.6233333333334</v>
      </c>
      <c r="CF10" s="69">
        <f>'Costi operativi'!CF35</f>
        <v>3496.6233333333334</v>
      </c>
      <c r="CG10" s="69">
        <f>'Costi operativi'!CG35</f>
        <v>3496.6233333333334</v>
      </c>
      <c r="CH10" s="69">
        <f>'Costi operativi'!CH35</f>
        <v>12496.623333333333</v>
      </c>
      <c r="CI10" s="69">
        <f>'Costi operativi'!CI35</f>
        <v>3496.6233333333334</v>
      </c>
      <c r="CJ10" s="69">
        <f>'Costi operativi'!CJ35</f>
        <v>3496.6233333333334</v>
      </c>
      <c r="CK10" s="69">
        <f>'Costi operativi'!CK35</f>
        <v>3496.6233333333334</v>
      </c>
      <c r="CL10" s="69">
        <f>'Costi operativi'!CL35</f>
        <v>3496.6233333333334</v>
      </c>
      <c r="CM10" s="69">
        <f>'Costi operativi'!CM35</f>
        <v>3496.6233333333334</v>
      </c>
      <c r="CN10" s="69">
        <f>'Costi operativi'!CN35</f>
        <v>3496.6233333333334</v>
      </c>
      <c r="CO10" s="69">
        <f>'Costi operativi'!CO35</f>
        <v>4496.623333333333</v>
      </c>
      <c r="CP10" s="69">
        <f>'Costi operativi'!CP35</f>
        <v>3496.6233333333334</v>
      </c>
      <c r="CQ10" s="69">
        <f>'Costi operativi'!CQ35</f>
        <v>3496.6233333333334</v>
      </c>
      <c r="CR10" s="69">
        <f>'Costi operativi'!CR35</f>
        <v>3496.6233333333334</v>
      </c>
      <c r="CS10" s="69">
        <f>'Costi operativi'!CS35</f>
        <v>3496.6233333333334</v>
      </c>
      <c r="CT10" s="69">
        <f>'Costi operativi'!CT35</f>
        <v>12496.623333333333</v>
      </c>
      <c r="CU10" s="69">
        <f>'Costi operativi'!CU35</f>
        <v>3496.6233333333334</v>
      </c>
      <c r="CV10" s="69">
        <f>'Costi operativi'!CV35</f>
        <v>3496.6233333333334</v>
      </c>
      <c r="CW10" s="69">
        <f>'Costi operativi'!CW35</f>
        <v>3496.6233333333334</v>
      </c>
      <c r="CX10" s="69">
        <f>'Costi operativi'!CX35</f>
        <v>3496.6233333333334</v>
      </c>
      <c r="CY10" s="69">
        <f>'Costi operativi'!CY35</f>
        <v>3496.6233333333334</v>
      </c>
      <c r="CZ10" s="69">
        <f>'Costi operativi'!CZ35</f>
        <v>3496.6233333333334</v>
      </c>
      <c r="DA10" s="69">
        <f>'Costi operativi'!DA35</f>
        <v>4496.623333333333</v>
      </c>
      <c r="DB10" s="69">
        <f>'Costi operativi'!DB35</f>
        <v>3496.6233333333334</v>
      </c>
      <c r="DC10" s="69">
        <f>'Costi operativi'!DC35</f>
        <v>3496.6233333333334</v>
      </c>
      <c r="DD10" s="69">
        <f>'Costi operativi'!DD35</f>
        <v>3496.6233333333334</v>
      </c>
      <c r="DE10" s="69">
        <f>'Costi operativi'!DE35</f>
        <v>3496.6233333333334</v>
      </c>
      <c r="DF10" s="69">
        <f>'Costi operativi'!DF35</f>
        <v>12496.623333333333</v>
      </c>
      <c r="DG10" s="69">
        <f>'Costi operativi'!DG35</f>
        <v>3496.6233333333334</v>
      </c>
      <c r="DH10" s="69">
        <f>'Costi operativi'!DH35</f>
        <v>3496.6233333333334</v>
      </c>
      <c r="DI10" s="69">
        <f>'Costi operativi'!DI35</f>
        <v>3496.6233333333334</v>
      </c>
      <c r="DJ10" s="69">
        <f>'Costi operativi'!DJ35</f>
        <v>3496.6233333333334</v>
      </c>
      <c r="DK10" s="69">
        <f>'Costi operativi'!DK35</f>
        <v>3496.6233333333334</v>
      </c>
      <c r="DL10" s="69">
        <f>'Costi operativi'!DL35</f>
        <v>3496.6233333333334</v>
      </c>
      <c r="DM10" s="69">
        <f>'Costi operativi'!DM35</f>
        <v>4496.623333333333</v>
      </c>
      <c r="DN10" s="69">
        <f>'Costi operativi'!DN35</f>
        <v>3496.6233333333334</v>
      </c>
      <c r="DO10" s="69">
        <f>'Costi operativi'!DO35</f>
        <v>3496.6233333333334</v>
      </c>
      <c r="DP10" s="69">
        <f>'Costi operativi'!DP35</f>
        <v>3496.6233333333334</v>
      </c>
      <c r="DQ10" s="69">
        <f>'Costi operativi'!DQ35</f>
        <v>3496.6233333333334</v>
      </c>
      <c r="DR10" s="69">
        <f>'Costi operativi'!DR35</f>
        <v>12496.623333333333</v>
      </c>
    </row>
    <row r="11" spans="1:122" s="1" customFormat="1" x14ac:dyDescent="0.3">
      <c r="A11" s="4" t="s">
        <v>230</v>
      </c>
      <c r="B11" s="70"/>
      <c r="C11" s="69">
        <f>'Piano del personale'!C39</f>
        <v>8463</v>
      </c>
      <c r="D11" s="69">
        <f>'Piano del personale'!D39</f>
        <v>9674</v>
      </c>
      <c r="E11" s="69">
        <f>'Piano del personale'!E39</f>
        <v>10831</v>
      </c>
      <c r="F11" s="69">
        <f>'Piano del personale'!F39</f>
        <v>13470</v>
      </c>
      <c r="G11" s="69">
        <f>'Piano del personale'!G39</f>
        <v>16671</v>
      </c>
      <c r="H11" s="69">
        <f>'Piano del personale'!H39</f>
        <v>17511</v>
      </c>
      <c r="I11" s="69">
        <f>'Piano del personale'!I39</f>
        <v>17371</v>
      </c>
      <c r="J11" s="69">
        <f>'Piano del personale'!J39</f>
        <v>17371</v>
      </c>
      <c r="K11" s="69">
        <f>'Piano del personale'!K39</f>
        <v>17371</v>
      </c>
      <c r="L11" s="69">
        <f>'Piano del personale'!L39</f>
        <v>19939.738973456791</v>
      </c>
      <c r="M11" s="69">
        <f>'Piano del personale'!M39</f>
        <v>19939.738973456791</v>
      </c>
      <c r="N11" s="69">
        <f>'Piano del personale'!N39</f>
        <v>19939.738973456791</v>
      </c>
      <c r="O11" s="69">
        <f>'Piano del personale'!O39</f>
        <v>23013.206554530861</v>
      </c>
      <c r="P11" s="69">
        <f>'Piano del personale'!P39</f>
        <v>23013.206554530861</v>
      </c>
      <c r="Q11" s="69">
        <f>'Piano del personale'!Q39</f>
        <v>23013.206554530861</v>
      </c>
      <c r="R11" s="69">
        <f>'Piano del personale'!R39</f>
        <v>23013.206554530861</v>
      </c>
      <c r="S11" s="69">
        <f>'Piano del personale'!S39</f>
        <v>23013.206554530861</v>
      </c>
      <c r="T11" s="69">
        <f>'Piano del personale'!T39</f>
        <v>23013.206554530861</v>
      </c>
      <c r="U11" s="69">
        <f>'Piano del personale'!U39</f>
        <v>23013.206554530861</v>
      </c>
      <c r="V11" s="69">
        <f>'Piano del personale'!V39</f>
        <v>23013.206554530861</v>
      </c>
      <c r="W11" s="69">
        <f>'Piano del personale'!W39</f>
        <v>28260.427969345677</v>
      </c>
      <c r="X11" s="69">
        <f>'Piano del personale'!X39</f>
        <v>28260.427969345677</v>
      </c>
      <c r="Y11" s="69">
        <f>'Piano del personale'!Y39</f>
        <v>28260.427969345677</v>
      </c>
      <c r="Z11" s="69">
        <f>'Piano del personale'!Z39</f>
        <v>28260.427969345677</v>
      </c>
      <c r="AA11" s="69">
        <f>'Piano del personale'!AA39</f>
        <v>30829.166942802469</v>
      </c>
      <c r="AB11" s="69">
        <f>'Piano del personale'!AB39</f>
        <v>30829.166942802469</v>
      </c>
      <c r="AC11" s="69">
        <f>'Piano del personale'!AC39</f>
        <v>30829.166942802469</v>
      </c>
      <c r="AD11" s="69">
        <f>'Piano del personale'!AD39</f>
        <v>30829.166942802469</v>
      </c>
      <c r="AE11" s="69">
        <f>'Piano del personale'!AE39</f>
        <v>30829.166942802469</v>
      </c>
      <c r="AF11" s="69">
        <f>'Piano del personale'!AF39</f>
        <v>30829.166942802469</v>
      </c>
      <c r="AG11" s="69">
        <f>'Piano del personale'!AG39</f>
        <v>30829.166942802469</v>
      </c>
      <c r="AH11" s="69">
        <f>'Piano del personale'!AH39</f>
        <v>30829.166942802469</v>
      </c>
      <c r="AI11" s="69">
        <f>'Piano del personale'!AI39</f>
        <v>30829.166942802469</v>
      </c>
      <c r="AJ11" s="69">
        <f>'Piano del personale'!AJ39</f>
        <v>30829.166942802469</v>
      </c>
      <c r="AK11" s="69">
        <f>'Piano del personale'!AK39</f>
        <v>30829.166942802469</v>
      </c>
      <c r="AL11" s="69">
        <f>'Piano del personale'!AL39</f>
        <v>30829.166942802469</v>
      </c>
      <c r="AM11" s="69">
        <f>'Piano del personale'!AM39</f>
        <v>30893.681448975305</v>
      </c>
      <c r="AN11" s="69">
        <f>'Piano del personale'!AN39</f>
        <v>30893.681448975305</v>
      </c>
      <c r="AO11" s="69">
        <f>'Piano del personale'!AO39</f>
        <v>30893.681448975305</v>
      </c>
      <c r="AP11" s="69">
        <f>'Piano del personale'!AP39</f>
        <v>30893.681448975305</v>
      </c>
      <c r="AQ11" s="69">
        <f>'Piano del personale'!AQ39</f>
        <v>30893.681448975305</v>
      </c>
      <c r="AR11" s="69">
        <f>'Piano del personale'!AR39</f>
        <v>30893.681448975305</v>
      </c>
      <c r="AS11" s="69">
        <f>'Piano del personale'!AS39</f>
        <v>30893.681448975305</v>
      </c>
      <c r="AT11" s="69">
        <f>'Piano del personale'!AT39</f>
        <v>30893.681448975305</v>
      </c>
      <c r="AU11" s="69">
        <f>'Piano del personale'!AU39</f>
        <v>30893.681448975305</v>
      </c>
      <c r="AV11" s="69">
        <f>'Piano del personale'!AV39</f>
        <v>30893.681448975305</v>
      </c>
      <c r="AW11" s="69">
        <f>'Piano del personale'!AW39</f>
        <v>30893.681448975305</v>
      </c>
      <c r="AX11" s="69">
        <f>'Piano del personale'!AX39</f>
        <v>30893.681448975305</v>
      </c>
      <c r="AY11" s="69">
        <f>'Piano del personale'!AY39</f>
        <v>31824.865955148147</v>
      </c>
      <c r="AZ11" s="69">
        <f>'Piano del personale'!AZ39</f>
        <v>31824.865955148147</v>
      </c>
      <c r="BA11" s="69">
        <f>'Piano del personale'!BA39</f>
        <v>31824.865955148147</v>
      </c>
      <c r="BB11" s="69">
        <f>'Piano del personale'!BB39</f>
        <v>31824.865955148147</v>
      </c>
      <c r="BC11" s="69">
        <f>'Piano del personale'!BC39</f>
        <v>31824.865955148147</v>
      </c>
      <c r="BD11" s="69">
        <f>'Piano del personale'!BD39</f>
        <v>31824.865955148147</v>
      </c>
      <c r="BE11" s="69">
        <f>'Piano del personale'!BE39</f>
        <v>31824.865955148147</v>
      </c>
      <c r="BF11" s="69">
        <f>'Piano del personale'!BF39</f>
        <v>31824.865955148147</v>
      </c>
      <c r="BG11" s="69">
        <f>'Piano del personale'!BG39</f>
        <v>31824.865955148147</v>
      </c>
      <c r="BH11" s="69">
        <f>'Piano del personale'!BH39</f>
        <v>31824.865955148147</v>
      </c>
      <c r="BI11" s="69">
        <f>'Piano del personale'!BI39</f>
        <v>31824.865955148147</v>
      </c>
      <c r="BJ11" s="69">
        <f>'Piano del personale'!BJ39</f>
        <v>31824.865955148147</v>
      </c>
      <c r="BK11" s="69">
        <f>'Piano del personale'!BK39</f>
        <v>31824.865955148147</v>
      </c>
      <c r="BL11" s="69">
        <f>'Piano del personale'!BL39</f>
        <v>31824.865955148147</v>
      </c>
      <c r="BM11" s="69">
        <f>'Piano del personale'!BM39</f>
        <v>31824.865955148147</v>
      </c>
      <c r="BN11" s="69">
        <f>'Piano del personale'!BN39</f>
        <v>31824.865955148147</v>
      </c>
      <c r="BO11" s="69">
        <f>'Piano del personale'!BO39</f>
        <v>31824.865955148147</v>
      </c>
      <c r="BP11" s="69">
        <f>'Piano del personale'!BP39</f>
        <v>31824.865955148147</v>
      </c>
      <c r="BQ11" s="69">
        <f>'Piano del personale'!BQ39</f>
        <v>31824.865955148147</v>
      </c>
      <c r="BR11" s="69">
        <f>'Piano del personale'!BR39</f>
        <v>31824.865955148147</v>
      </c>
      <c r="BS11" s="69">
        <f>'Piano del personale'!BS39</f>
        <v>31824.865955148147</v>
      </c>
      <c r="BT11" s="69">
        <f>'Piano del personale'!BT39</f>
        <v>31824.865955148147</v>
      </c>
      <c r="BU11" s="69">
        <f>'Piano del personale'!BU39</f>
        <v>31824.865955148147</v>
      </c>
      <c r="BV11" s="69">
        <f>'Piano del personale'!BV39</f>
        <v>31824.865955148147</v>
      </c>
      <c r="BW11" s="69">
        <f>'Piano del personale'!BW39</f>
        <v>31824.865955148147</v>
      </c>
      <c r="BX11" s="69">
        <f>'Piano del personale'!BX39</f>
        <v>31824.865955148147</v>
      </c>
      <c r="BY11" s="69">
        <f>'Piano del personale'!BY39</f>
        <v>31824.865955148147</v>
      </c>
      <c r="BZ11" s="69">
        <f>'Piano del personale'!BZ39</f>
        <v>31824.865955148147</v>
      </c>
      <c r="CA11" s="69">
        <f>'Piano del personale'!CA39</f>
        <v>31824.865955148147</v>
      </c>
      <c r="CB11" s="69">
        <f>'Piano del personale'!CB39</f>
        <v>31824.865955148147</v>
      </c>
      <c r="CC11" s="69">
        <f>'Piano del personale'!CC39</f>
        <v>31824.865955148147</v>
      </c>
      <c r="CD11" s="69">
        <f>'Piano del personale'!CD39</f>
        <v>31824.865955148147</v>
      </c>
      <c r="CE11" s="69">
        <f>'Piano del personale'!CE39</f>
        <v>31824.865955148147</v>
      </c>
      <c r="CF11" s="69">
        <f>'Piano del personale'!CF39</f>
        <v>31824.865955148147</v>
      </c>
      <c r="CG11" s="69">
        <f>'Piano del personale'!CG39</f>
        <v>31824.865955148147</v>
      </c>
      <c r="CH11" s="69">
        <f>'Piano del personale'!CH39</f>
        <v>31824.865955148147</v>
      </c>
      <c r="CI11" s="69">
        <f>'Piano del personale'!CI39</f>
        <v>31824.865955148147</v>
      </c>
      <c r="CJ11" s="69">
        <f>'Piano del personale'!CJ39</f>
        <v>31824.865955148147</v>
      </c>
      <c r="CK11" s="69">
        <f>'Piano del personale'!CK39</f>
        <v>31824.865955148147</v>
      </c>
      <c r="CL11" s="69">
        <f>'Piano del personale'!CL39</f>
        <v>31824.865955148147</v>
      </c>
      <c r="CM11" s="69">
        <f>'Piano del personale'!CM39</f>
        <v>31824.865955148147</v>
      </c>
      <c r="CN11" s="69">
        <f>'Piano del personale'!CN39</f>
        <v>31824.865955148147</v>
      </c>
      <c r="CO11" s="69">
        <f>'Piano del personale'!CO39</f>
        <v>31824.865955148147</v>
      </c>
      <c r="CP11" s="69">
        <f>'Piano del personale'!CP39</f>
        <v>31824.865955148147</v>
      </c>
      <c r="CQ11" s="69">
        <f>'Piano del personale'!CQ39</f>
        <v>31824.865955148147</v>
      </c>
      <c r="CR11" s="69">
        <f>'Piano del personale'!CR39</f>
        <v>31824.865955148147</v>
      </c>
      <c r="CS11" s="69">
        <f>'Piano del personale'!CS39</f>
        <v>31824.865955148147</v>
      </c>
      <c r="CT11" s="69">
        <f>'Piano del personale'!CT39</f>
        <v>31824.865955148147</v>
      </c>
      <c r="CU11" s="69">
        <f>'Piano del personale'!CU39</f>
        <v>31824.865955148147</v>
      </c>
      <c r="CV11" s="69">
        <f>'Piano del personale'!CV39</f>
        <v>31824.865955148147</v>
      </c>
      <c r="CW11" s="69">
        <f>'Piano del personale'!CW39</f>
        <v>31824.865955148147</v>
      </c>
      <c r="CX11" s="69">
        <f>'Piano del personale'!CX39</f>
        <v>31824.865955148147</v>
      </c>
      <c r="CY11" s="69">
        <f>'Piano del personale'!CY39</f>
        <v>31824.865955148147</v>
      </c>
      <c r="CZ11" s="69">
        <f>'Piano del personale'!CZ39</f>
        <v>31824.865955148147</v>
      </c>
      <c r="DA11" s="69">
        <f>'Piano del personale'!DA39</f>
        <v>31824.865955148147</v>
      </c>
      <c r="DB11" s="69">
        <f>'Piano del personale'!DB39</f>
        <v>31824.865955148147</v>
      </c>
      <c r="DC11" s="69">
        <f>'Piano del personale'!DC39</f>
        <v>31824.865955148147</v>
      </c>
      <c r="DD11" s="69">
        <f>'Piano del personale'!DD39</f>
        <v>31824.865955148147</v>
      </c>
      <c r="DE11" s="69">
        <f>'Piano del personale'!DE39</f>
        <v>31824.865955148147</v>
      </c>
      <c r="DF11" s="69">
        <f>'Piano del personale'!DF39</f>
        <v>31824.865955148147</v>
      </c>
      <c r="DG11" s="69">
        <f>'Piano del personale'!DG39</f>
        <v>31824.865955148147</v>
      </c>
      <c r="DH11" s="69">
        <f>'Piano del personale'!DH39</f>
        <v>31824.865955148147</v>
      </c>
      <c r="DI11" s="69">
        <f>'Piano del personale'!DI39</f>
        <v>31824.865955148147</v>
      </c>
      <c r="DJ11" s="69">
        <f>'Piano del personale'!DJ39</f>
        <v>31824.865955148147</v>
      </c>
      <c r="DK11" s="69">
        <f>'Piano del personale'!DK39</f>
        <v>31824.865955148147</v>
      </c>
      <c r="DL11" s="69">
        <f>'Piano del personale'!DL39</f>
        <v>31824.865955148147</v>
      </c>
      <c r="DM11" s="69">
        <f>'Piano del personale'!DM39</f>
        <v>31824.865955148147</v>
      </c>
      <c r="DN11" s="69">
        <f>'Piano del personale'!DN39</f>
        <v>31824.865955148147</v>
      </c>
      <c r="DO11" s="69">
        <f>'Piano del personale'!DO39</f>
        <v>31824.865955148147</v>
      </c>
      <c r="DP11" s="69">
        <f>'Piano del personale'!DP39</f>
        <v>31824.865955148147</v>
      </c>
      <c r="DQ11" s="69">
        <f>'Piano del personale'!DQ39</f>
        <v>31824.865955148147</v>
      </c>
      <c r="DR11" s="69">
        <f>'Piano del personale'!DR39</f>
        <v>31824.865955148147</v>
      </c>
    </row>
    <row r="12" spans="1:122" s="69" customFormat="1" x14ac:dyDescent="0.3">
      <c r="A12" s="305" t="s">
        <v>231</v>
      </c>
      <c r="B12" s="316"/>
      <c r="C12" s="316">
        <f>C8-C9-C10-C11</f>
        <v>5422.7133333333295</v>
      </c>
      <c r="D12" s="316">
        <f>D8-D9-D10-D11</f>
        <v>13144.273333333331</v>
      </c>
      <c r="E12" s="316">
        <f>E8-E9-E10-E11</f>
        <v>14651.093333333331</v>
      </c>
      <c r="F12" s="316">
        <f t="shared" ref="F12:BO12" si="0">F8-F9-F10-F11</f>
        <v>18142.833333333336</v>
      </c>
      <c r="G12" s="316">
        <f t="shared" si="0"/>
        <v>14860.433333333334</v>
      </c>
      <c r="H12" s="316">
        <f t="shared" si="0"/>
        <v>15884.363333333335</v>
      </c>
      <c r="I12" s="316">
        <f t="shared" si="0"/>
        <v>18675.593333333331</v>
      </c>
      <c r="J12" s="316">
        <f t="shared" si="0"/>
        <v>-7365.8866666666654</v>
      </c>
      <c r="K12" s="316">
        <f t="shared" si="0"/>
        <v>21596.433333333327</v>
      </c>
      <c r="L12" s="316">
        <f t="shared" si="0"/>
        <v>25782.806582098769</v>
      </c>
      <c r="M12" s="316">
        <f t="shared" si="0"/>
        <v>26952.806582098769</v>
      </c>
      <c r="N12" s="316">
        <f t="shared" si="0"/>
        <v>16782.806582098769</v>
      </c>
      <c r="O12" s="316">
        <f t="shared" si="0"/>
        <v>21460.172454596261</v>
      </c>
      <c r="P12" s="316">
        <f>P8-P9-P10-P11</f>
        <v>32810.79493874278</v>
      </c>
      <c r="Q12" s="316">
        <f t="shared" si="0"/>
        <v>23473.571256016268</v>
      </c>
      <c r="R12" s="316">
        <f t="shared" si="0"/>
        <v>21819.620983604425</v>
      </c>
      <c r="S12" s="316">
        <f t="shared" si="0"/>
        <v>24512.006510045507</v>
      </c>
      <c r="T12" s="316">
        <f t="shared" si="0"/>
        <v>23870.805700719178</v>
      </c>
      <c r="U12" s="316">
        <f t="shared" si="0"/>
        <v>23576.097378690789</v>
      </c>
      <c r="V12" s="316">
        <f t="shared" si="0"/>
        <v>24947.961336497548</v>
      </c>
      <c r="W12" s="316">
        <f t="shared" si="0"/>
        <v>21419.256933264434</v>
      </c>
      <c r="X12" s="316">
        <f t="shared" si="0"/>
        <v>19804.508766041406</v>
      </c>
      <c r="Y12" s="316">
        <f t="shared" si="0"/>
        <v>22536.578193141235</v>
      </c>
      <c r="Z12" s="316">
        <f t="shared" si="0"/>
        <v>12935.549005775625</v>
      </c>
      <c r="AA12" s="316">
        <f t="shared" si="0"/>
        <v>27035.687245799745</v>
      </c>
      <c r="AB12" s="316">
        <f t="shared" si="0"/>
        <v>27537.168647478131</v>
      </c>
      <c r="AC12" s="316">
        <f t="shared" si="0"/>
        <v>29386.899787213391</v>
      </c>
      <c r="AD12" s="316">
        <f t="shared" si="0"/>
        <v>27904.982105849456</v>
      </c>
      <c r="AE12" s="316">
        <f t="shared" si="0"/>
        <v>30771.518292387067</v>
      </c>
      <c r="AF12" s="316">
        <f t="shared" si="0"/>
        <v>30306.612299349406</v>
      </c>
      <c r="AG12" s="316">
        <f t="shared" si="0"/>
        <v>30190.369358336953</v>
      </c>
      <c r="AH12" s="316">
        <f t="shared" si="0"/>
        <v>31742.895995773324</v>
      </c>
      <c r="AI12" s="316">
        <f t="shared" si="0"/>
        <v>33644.30004884574</v>
      </c>
      <c r="AJ12" s="316">
        <f t="shared" si="0"/>
        <v>32214.690681641347</v>
      </c>
      <c r="AK12" s="316">
        <f t="shared" si="0"/>
        <v>35134.17840148243</v>
      </c>
      <c r="AL12" s="316">
        <f t="shared" si="0"/>
        <v>25722.875075462747</v>
      </c>
      <c r="AM12" s="316">
        <f t="shared" si="0"/>
        <v>30596.379441014677</v>
      </c>
      <c r="AN12" s="316">
        <f t="shared" si="0"/>
        <v>36203.835147546881</v>
      </c>
      <c r="AO12" s="316">
        <f t="shared" si="0"/>
        <v>38160.843736562092</v>
      </c>
      <c r="AP12" s="316">
        <f t="shared" si="0"/>
        <v>36787.522683714458</v>
      </c>
      <c r="AQ12" s="316">
        <f t="shared" si="0"/>
        <v>39763.990910217079</v>
      </c>
      <c r="AR12" s="316">
        <f t="shared" si="0"/>
        <v>39410.368800638185</v>
      </c>
      <c r="AS12" s="316">
        <f t="shared" si="0"/>
        <v>39406.778220917127</v>
      </c>
      <c r="AT12" s="316">
        <f t="shared" si="0"/>
        <v>41073.342536601936</v>
      </c>
      <c r="AU12" s="316">
        <f t="shared" si="0"/>
        <v>43090.186631311371</v>
      </c>
      <c r="AV12" s="316">
        <f t="shared" si="0"/>
        <v>41777.436925424714</v>
      </c>
      <c r="AW12" s="316">
        <f t="shared" si="0"/>
        <v>44815.221395001485</v>
      </c>
      <c r="AX12" s="316">
        <f t="shared" si="0"/>
        <v>35523.669590934238</v>
      </c>
      <c r="AY12" s="316">
        <f t="shared" si="0"/>
        <v>39651.72815216428</v>
      </c>
      <c r="AZ12" s="316">
        <f t="shared" si="0"/>
        <v>45381.898850000747</v>
      </c>
      <c r="BA12" s="316">
        <f t="shared" si="0"/>
        <v>47463.131570952646</v>
      </c>
      <c r="BB12" s="316">
        <f t="shared" si="0"/>
        <v>46215.562361534037</v>
      </c>
      <c r="BC12" s="316">
        <f t="shared" si="0"/>
        <v>49319.328942453118</v>
      </c>
      <c r="BD12" s="316">
        <f t="shared" si="0"/>
        <v>49094.570729224295</v>
      </c>
      <c r="BE12" s="316">
        <f t="shared" si="0"/>
        <v>49221.428853034864</v>
      </c>
      <c r="BF12" s="316">
        <f t="shared" si="0"/>
        <v>51020.046181868085</v>
      </c>
      <c r="BG12" s="316">
        <f t="shared" si="0"/>
        <v>53170.567341886584</v>
      </c>
      <c r="BH12" s="316">
        <f t="shared" si="0"/>
        <v>51993.138739079463</v>
      </c>
      <c r="BI12" s="316">
        <f t="shared" si="0"/>
        <v>55167.908581175572</v>
      </c>
      <c r="BJ12" s="316">
        <f t="shared" si="0"/>
        <v>46015.026899826691</v>
      </c>
      <c r="BK12" s="316">
        <f t="shared" si="0"/>
        <v>56214.645573064503</v>
      </c>
      <c r="BL12" s="316">
        <f t="shared" si="0"/>
        <v>57086.918348033396</v>
      </c>
      <c r="BM12" s="316">
        <f t="shared" si="0"/>
        <v>59312.000864003792</v>
      </c>
      <c r="BN12" s="316">
        <f t="shared" si="0"/>
        <v>58210.050675668688</v>
      </c>
      <c r="BO12" s="316">
        <f t="shared" si="0"/>
        <v>61461.227276727244</v>
      </c>
      <c r="BP12" s="316">
        <f t="shared" ref="BP12:DR12" si="1">BP8-BP9-BP10-BP11</f>
        <v>61385.692123758774</v>
      </c>
      <c r="BQ12" s="316">
        <f t="shared" si="1"/>
        <v>61663.608660390753</v>
      </c>
      <c r="BR12" s="316">
        <f t="shared" si="1"/>
        <v>63615.142341764709</v>
      </c>
      <c r="BS12" s="316">
        <f t="shared" si="1"/>
        <v>65920.46065930312</v>
      </c>
      <c r="BT12" s="316">
        <f t="shared" si="1"/>
        <v>64899.733165781734</v>
      </c>
      <c r="BU12" s="316">
        <f t="shared" si="1"/>
        <v>68233.131500710384</v>
      </c>
      <c r="BV12" s="316">
        <f t="shared" si="1"/>
        <v>59240.829416026616</v>
      </c>
      <c r="BW12" s="316">
        <f t="shared" si="1"/>
        <v>68584.959225435654</v>
      </c>
      <c r="BX12" s="316">
        <f t="shared" si="1"/>
        <v>68591.188617819367</v>
      </c>
      <c r="BY12" s="316">
        <f t="shared" si="1"/>
        <v>69939.543031554495</v>
      </c>
      <c r="BZ12" s="316">
        <f t="shared" si="1"/>
        <v>67950.048214415932</v>
      </c>
      <c r="CA12" s="316">
        <f t="shared" si="1"/>
        <v>70302.730227350985</v>
      </c>
      <c r="CB12" s="316">
        <f t="shared" si="1"/>
        <v>69317.615448300639</v>
      </c>
      <c r="CC12" s="316">
        <f t="shared" si="1"/>
        <v>68674.730576066679</v>
      </c>
      <c r="CD12" s="316">
        <f t="shared" si="1"/>
        <v>69694.102634226409</v>
      </c>
      <c r="CE12" s="316">
        <f t="shared" si="1"/>
        <v>71055.758975095581</v>
      </c>
      <c r="CF12" s="316">
        <f t="shared" si="1"/>
        <v>69079.727283739281</v>
      </c>
      <c r="CG12" s="316">
        <f t="shared" si="1"/>
        <v>71446.035582032084</v>
      </c>
      <c r="CH12" s="316">
        <f t="shared" si="1"/>
        <v>61474.712232768034</v>
      </c>
      <c r="CI12" s="316">
        <f t="shared" si="1"/>
        <v>70845.785943820578</v>
      </c>
      <c r="CJ12" s="316">
        <f t="shared" si="1"/>
        <v>70879.285772353527</v>
      </c>
      <c r="CK12" s="316">
        <f t="shared" si="1"/>
        <v>72255.241129083704</v>
      </c>
      <c r="CL12" s="316">
        <f t="shared" si="1"/>
        <v>70293.681782595406</v>
      </c>
      <c r="CM12" s="316">
        <f t="shared" si="1"/>
        <v>72674.637863707845</v>
      </c>
      <c r="CN12" s="316">
        <f t="shared" si="1"/>
        <v>71718.13986989588</v>
      </c>
      <c r="CO12" s="316">
        <f t="shared" si="1"/>
        <v>71104.218669765105</v>
      </c>
      <c r="CP12" s="316">
        <f t="shared" si="1"/>
        <v>72152.905507581221</v>
      </c>
      <c r="CQ12" s="316">
        <f t="shared" si="1"/>
        <v>73544.232007855404</v>
      </c>
      <c r="CR12" s="316">
        <f t="shared" si="1"/>
        <v>71598.230179984996</v>
      </c>
      <c r="CS12" s="316">
        <f t="shared" si="1"/>
        <v>73994.932422951882</v>
      </c>
      <c r="CT12" s="316">
        <f t="shared" si="1"/>
        <v>64054.371530077617</v>
      </c>
      <c r="CU12" s="316">
        <f t="shared" si="1"/>
        <v>73456.580693836964</v>
      </c>
      <c r="CV12" s="316">
        <f t="shared" si="1"/>
        <v>73521.593510730541</v>
      </c>
      <c r="CW12" s="316">
        <f t="shared" si="1"/>
        <v>74929.443986216676</v>
      </c>
      <c r="CX12" s="316">
        <f t="shared" si="1"/>
        <v>73000.166539703932</v>
      </c>
      <c r="CY12" s="316">
        <f t="shared" si="1"/>
        <v>75413.796009604644</v>
      </c>
      <c r="CZ12" s="316">
        <f t="shared" si="1"/>
        <v>74490.367658450152</v>
      </c>
      <c r="DA12" s="316">
        <f t="shared" si="1"/>
        <v>73909.917178068717</v>
      </c>
      <c r="DB12" s="316">
        <f t="shared" si="1"/>
        <v>74992.480694826896</v>
      </c>
      <c r="DC12" s="316">
        <f t="shared" si="1"/>
        <v>76418.094774934871</v>
      </c>
      <c r="DD12" s="316">
        <f t="shared" si="1"/>
        <v>74506.79642981675</v>
      </c>
      <c r="DE12" s="316">
        <f t="shared" si="1"/>
        <v>76938.62312154661</v>
      </c>
      <c r="DF12" s="316">
        <f t="shared" si="1"/>
        <v>67033.612768351304</v>
      </c>
      <c r="DG12" s="316">
        <f t="shared" si="1"/>
        <v>76471.803750179883</v>
      </c>
      <c r="DH12" s="316">
        <f t="shared" si="1"/>
        <v>76573.234914342203</v>
      </c>
      <c r="DI12" s="316">
        <f t="shared" si="1"/>
        <v>78017.945581215463</v>
      </c>
      <c r="DJ12" s="316">
        <f t="shared" si="1"/>
        <v>76125.975550021569</v>
      </c>
      <c r="DK12" s="316">
        <f t="shared" si="1"/>
        <v>78577.365104674333</v>
      </c>
      <c r="DL12" s="316">
        <f t="shared" si="1"/>
        <v>77692.155019699014</v>
      </c>
      <c r="DM12" s="316">
        <f t="shared" si="1"/>
        <v>77150.386566223635</v>
      </c>
      <c r="DN12" s="316">
        <f t="shared" si="1"/>
        <v>78272.101518044103</v>
      </c>
      <c r="DO12" s="316">
        <f t="shared" si="1"/>
        <v>79737.342157763254</v>
      </c>
      <c r="DP12" s="316">
        <f t="shared" si="1"/>
        <v>77866.151283005311</v>
      </c>
      <c r="DQ12" s="316">
        <f t="shared" si="1"/>
        <v>80338.572212706116</v>
      </c>
      <c r="DR12" s="316">
        <f t="shared" si="1"/>
        <v>70474.648793480708</v>
      </c>
    </row>
    <row r="13" spans="1:122" s="72" customFormat="1" x14ac:dyDescent="0.3">
      <c r="A13" s="4" t="s">
        <v>115</v>
      </c>
      <c r="B13" s="71"/>
      <c r="C13" s="69">
        <f>SUM(C14:C22)</f>
        <v>0</v>
      </c>
      <c r="D13" s="69">
        <f t="shared" ref="D13:BO13" si="2">SUM(D14:D22)</f>
        <v>0</v>
      </c>
      <c r="E13" s="69">
        <f t="shared" si="2"/>
        <v>0</v>
      </c>
      <c r="F13" s="69">
        <f t="shared" si="2"/>
        <v>0</v>
      </c>
      <c r="G13" s="69">
        <f t="shared" si="2"/>
        <v>0</v>
      </c>
      <c r="H13" s="69">
        <f t="shared" si="2"/>
        <v>0</v>
      </c>
      <c r="I13" s="69">
        <f t="shared" si="2"/>
        <v>0</v>
      </c>
      <c r="J13" s="69">
        <f t="shared" si="2"/>
        <v>0</v>
      </c>
      <c r="K13" s="69">
        <f t="shared" si="2"/>
        <v>10000</v>
      </c>
      <c r="L13" s="69">
        <f t="shared" si="2"/>
        <v>10000</v>
      </c>
      <c r="M13" s="69">
        <f t="shared" si="2"/>
        <v>10000</v>
      </c>
      <c r="N13" s="69">
        <f t="shared" si="2"/>
        <v>0</v>
      </c>
      <c r="O13" s="69">
        <f t="shared" si="2"/>
        <v>210000</v>
      </c>
      <c r="P13" s="69">
        <f t="shared" si="2"/>
        <v>19157.142857142855</v>
      </c>
      <c r="Q13" s="69">
        <f t="shared" si="2"/>
        <v>16157.142857142857</v>
      </c>
      <c r="R13" s="69">
        <f t="shared" si="2"/>
        <v>16157.142857142857</v>
      </c>
      <c r="S13" s="69">
        <f t="shared" si="2"/>
        <v>16157.142857142857</v>
      </c>
      <c r="T13" s="69">
        <f t="shared" si="2"/>
        <v>17657.142857142855</v>
      </c>
      <c r="U13" s="69">
        <f t="shared" si="2"/>
        <v>16157.142857142857</v>
      </c>
      <c r="V13" s="69">
        <f>SUM(V14:V22)</f>
        <v>43157.142857142855</v>
      </c>
      <c r="W13" s="69">
        <f>SUM(W14:W22)</f>
        <v>0</v>
      </c>
      <c r="X13" s="69">
        <f t="shared" si="2"/>
        <v>0</v>
      </c>
      <c r="Y13" s="69">
        <f t="shared" si="2"/>
        <v>0</v>
      </c>
      <c r="Z13" s="69">
        <f t="shared" si="2"/>
        <v>0</v>
      </c>
      <c r="AA13" s="69">
        <f t="shared" si="2"/>
        <v>10000</v>
      </c>
      <c r="AB13" s="69">
        <f t="shared" si="2"/>
        <v>0</v>
      </c>
      <c r="AC13" s="69">
        <f t="shared" si="2"/>
        <v>0</v>
      </c>
      <c r="AD13" s="69">
        <f t="shared" si="2"/>
        <v>0</v>
      </c>
      <c r="AE13" s="69">
        <f t="shared" si="2"/>
        <v>0</v>
      </c>
      <c r="AF13" s="69">
        <f t="shared" si="2"/>
        <v>0</v>
      </c>
      <c r="AG13" s="69">
        <f t="shared" si="2"/>
        <v>0</v>
      </c>
      <c r="AH13" s="69">
        <f t="shared" si="2"/>
        <v>0</v>
      </c>
      <c r="AI13" s="69">
        <f t="shared" si="2"/>
        <v>0</v>
      </c>
      <c r="AJ13" s="69">
        <f t="shared" si="2"/>
        <v>0</v>
      </c>
      <c r="AK13" s="69">
        <f t="shared" si="2"/>
        <v>0</v>
      </c>
      <c r="AL13" s="69">
        <f t="shared" si="2"/>
        <v>0</v>
      </c>
      <c r="AM13" s="69">
        <f t="shared" si="2"/>
        <v>1000</v>
      </c>
      <c r="AN13" s="69">
        <f t="shared" si="2"/>
        <v>0</v>
      </c>
      <c r="AO13" s="69">
        <f t="shared" si="2"/>
        <v>0</v>
      </c>
      <c r="AP13" s="69">
        <f t="shared" si="2"/>
        <v>0</v>
      </c>
      <c r="AQ13" s="69">
        <f t="shared" si="2"/>
        <v>0</v>
      </c>
      <c r="AR13" s="69">
        <f t="shared" si="2"/>
        <v>0</v>
      </c>
      <c r="AS13" s="69">
        <f t="shared" si="2"/>
        <v>0</v>
      </c>
      <c r="AT13" s="69">
        <f t="shared" si="2"/>
        <v>0</v>
      </c>
      <c r="AU13" s="69">
        <f t="shared" si="2"/>
        <v>0</v>
      </c>
      <c r="AV13" s="69">
        <f t="shared" si="2"/>
        <v>0</v>
      </c>
      <c r="AW13" s="69">
        <f t="shared" si="2"/>
        <v>0</v>
      </c>
      <c r="AX13" s="69">
        <f t="shared" si="2"/>
        <v>0</v>
      </c>
      <c r="AY13" s="69">
        <f t="shared" si="2"/>
        <v>0</v>
      </c>
      <c r="AZ13" s="69">
        <f t="shared" si="2"/>
        <v>0</v>
      </c>
      <c r="BA13" s="69">
        <f t="shared" si="2"/>
        <v>0</v>
      </c>
      <c r="BB13" s="69">
        <f t="shared" si="2"/>
        <v>0</v>
      </c>
      <c r="BC13" s="69">
        <f t="shared" si="2"/>
        <v>0</v>
      </c>
      <c r="BD13" s="69">
        <f t="shared" si="2"/>
        <v>0</v>
      </c>
      <c r="BE13" s="69">
        <f t="shared" si="2"/>
        <v>0</v>
      </c>
      <c r="BF13" s="69">
        <f t="shared" si="2"/>
        <v>0</v>
      </c>
      <c r="BG13" s="69">
        <f t="shared" si="2"/>
        <v>0</v>
      </c>
      <c r="BH13" s="69">
        <f t="shared" si="2"/>
        <v>0</v>
      </c>
      <c r="BI13" s="69">
        <f t="shared" si="2"/>
        <v>0</v>
      </c>
      <c r="BJ13" s="69">
        <f t="shared" si="2"/>
        <v>0</v>
      </c>
      <c r="BK13" s="69">
        <f t="shared" si="2"/>
        <v>0</v>
      </c>
      <c r="BL13" s="69">
        <f t="shared" si="2"/>
        <v>0</v>
      </c>
      <c r="BM13" s="69">
        <f t="shared" si="2"/>
        <v>0</v>
      </c>
      <c r="BN13" s="69">
        <f t="shared" si="2"/>
        <v>0</v>
      </c>
      <c r="BO13" s="69">
        <f t="shared" si="2"/>
        <v>0</v>
      </c>
      <c r="BP13" s="69">
        <f t="shared" ref="BP13:DR13" si="3">SUM(BP14:BP22)</f>
        <v>0</v>
      </c>
      <c r="BQ13" s="69">
        <f t="shared" si="3"/>
        <v>0</v>
      </c>
      <c r="BR13" s="69">
        <f t="shared" si="3"/>
        <v>0</v>
      </c>
      <c r="BS13" s="69">
        <f t="shared" si="3"/>
        <v>0</v>
      </c>
      <c r="BT13" s="69">
        <f t="shared" si="3"/>
        <v>0</v>
      </c>
      <c r="BU13" s="69">
        <f t="shared" si="3"/>
        <v>0</v>
      </c>
      <c r="BV13" s="69">
        <f t="shared" si="3"/>
        <v>0</v>
      </c>
      <c r="BW13" s="69">
        <f t="shared" si="3"/>
        <v>0</v>
      </c>
      <c r="BX13" s="69">
        <f t="shared" si="3"/>
        <v>0</v>
      </c>
      <c r="BY13" s="69">
        <f t="shared" si="3"/>
        <v>0</v>
      </c>
      <c r="BZ13" s="69">
        <f t="shared" si="3"/>
        <v>0</v>
      </c>
      <c r="CA13" s="69">
        <f t="shared" si="3"/>
        <v>0</v>
      </c>
      <c r="CB13" s="69">
        <f t="shared" si="3"/>
        <v>0</v>
      </c>
      <c r="CC13" s="69">
        <f t="shared" si="3"/>
        <v>0</v>
      </c>
      <c r="CD13" s="69">
        <f t="shared" si="3"/>
        <v>0</v>
      </c>
      <c r="CE13" s="69">
        <f t="shared" si="3"/>
        <v>0</v>
      </c>
      <c r="CF13" s="69">
        <f t="shared" si="3"/>
        <v>0</v>
      </c>
      <c r="CG13" s="69">
        <f t="shared" si="3"/>
        <v>0</v>
      </c>
      <c r="CH13" s="69">
        <f t="shared" si="3"/>
        <v>0</v>
      </c>
      <c r="CI13" s="69">
        <f t="shared" si="3"/>
        <v>0</v>
      </c>
      <c r="CJ13" s="69">
        <f t="shared" si="3"/>
        <v>0</v>
      </c>
      <c r="CK13" s="69">
        <f t="shared" si="3"/>
        <v>0</v>
      </c>
      <c r="CL13" s="69">
        <f t="shared" si="3"/>
        <v>0</v>
      </c>
      <c r="CM13" s="69">
        <f t="shared" si="3"/>
        <v>0</v>
      </c>
      <c r="CN13" s="69">
        <f t="shared" si="3"/>
        <v>0</v>
      </c>
      <c r="CO13" s="69">
        <f t="shared" si="3"/>
        <v>0</v>
      </c>
      <c r="CP13" s="69">
        <f t="shared" si="3"/>
        <v>0</v>
      </c>
      <c r="CQ13" s="69">
        <f t="shared" si="3"/>
        <v>0</v>
      </c>
      <c r="CR13" s="69">
        <f t="shared" si="3"/>
        <v>0</v>
      </c>
      <c r="CS13" s="69">
        <f t="shared" si="3"/>
        <v>0</v>
      </c>
      <c r="CT13" s="69">
        <f t="shared" si="3"/>
        <v>0</v>
      </c>
      <c r="CU13" s="69">
        <f t="shared" si="3"/>
        <v>0</v>
      </c>
      <c r="CV13" s="69">
        <f t="shared" si="3"/>
        <v>0</v>
      </c>
      <c r="CW13" s="69">
        <f t="shared" si="3"/>
        <v>0</v>
      </c>
      <c r="CX13" s="69">
        <f t="shared" si="3"/>
        <v>0</v>
      </c>
      <c r="CY13" s="69">
        <f t="shared" si="3"/>
        <v>0</v>
      </c>
      <c r="CZ13" s="69">
        <f t="shared" si="3"/>
        <v>0</v>
      </c>
      <c r="DA13" s="69">
        <f t="shared" si="3"/>
        <v>0</v>
      </c>
      <c r="DB13" s="69">
        <f t="shared" si="3"/>
        <v>0</v>
      </c>
      <c r="DC13" s="69">
        <f t="shared" si="3"/>
        <v>0</v>
      </c>
      <c r="DD13" s="69">
        <f t="shared" si="3"/>
        <v>0</v>
      </c>
      <c r="DE13" s="69">
        <f t="shared" si="3"/>
        <v>0</v>
      </c>
      <c r="DF13" s="69">
        <f t="shared" si="3"/>
        <v>0</v>
      </c>
      <c r="DG13" s="69">
        <f t="shared" si="3"/>
        <v>0</v>
      </c>
      <c r="DH13" s="69">
        <f t="shared" si="3"/>
        <v>0</v>
      </c>
      <c r="DI13" s="69">
        <f t="shared" si="3"/>
        <v>0</v>
      </c>
      <c r="DJ13" s="69">
        <f t="shared" si="3"/>
        <v>0</v>
      </c>
      <c r="DK13" s="69">
        <f t="shared" si="3"/>
        <v>0</v>
      </c>
      <c r="DL13" s="69">
        <f t="shared" si="3"/>
        <v>0</v>
      </c>
      <c r="DM13" s="69">
        <f t="shared" si="3"/>
        <v>0</v>
      </c>
      <c r="DN13" s="69">
        <f t="shared" si="3"/>
        <v>0</v>
      </c>
      <c r="DO13" s="69">
        <f t="shared" si="3"/>
        <v>0</v>
      </c>
      <c r="DP13" s="69">
        <f t="shared" si="3"/>
        <v>0</v>
      </c>
      <c r="DQ13" s="69">
        <f t="shared" si="3"/>
        <v>0</v>
      </c>
      <c r="DR13" s="69">
        <f t="shared" si="3"/>
        <v>0</v>
      </c>
    </row>
    <row r="14" spans="1:122" s="1" customFormat="1" x14ac:dyDescent="0.3">
      <c r="A14" t="str">
        <f>'Investimenti e debito'!C5</f>
        <v>Capannone</v>
      </c>
      <c r="B14" s="71"/>
      <c r="C14" s="69">
        <f>0</f>
        <v>0</v>
      </c>
      <c r="D14" s="69">
        <f>0</f>
        <v>0</v>
      </c>
      <c r="E14" s="69">
        <f>0</f>
        <v>0</v>
      </c>
      <c r="F14" s="69">
        <f>0</f>
        <v>0</v>
      </c>
      <c r="G14" s="69">
        <f>0</f>
        <v>0</v>
      </c>
      <c r="H14" s="69">
        <f>0</f>
        <v>0</v>
      </c>
      <c r="I14" s="69">
        <f>0</f>
        <v>0</v>
      </c>
      <c r="J14" s="69">
        <f>0</f>
        <v>0</v>
      </c>
      <c r="K14" s="69">
        <f>0</f>
        <v>0</v>
      </c>
      <c r="L14" s="69">
        <f>0</f>
        <v>0</v>
      </c>
      <c r="M14" s="69">
        <f>0</f>
        <v>0</v>
      </c>
      <c r="N14" s="69">
        <f>0</f>
        <v>0</v>
      </c>
      <c r="O14" s="1">
        <f>'Investimenti e debito'!D5</f>
        <v>210000</v>
      </c>
      <c r="P14" s="1">
        <f>'Investimenti e debito'!E5</f>
        <v>0</v>
      </c>
      <c r="Q14" s="1">
        <f>'Investimenti e debito'!F5</f>
        <v>0</v>
      </c>
      <c r="R14" s="1">
        <f>'Investimenti e debito'!G5</f>
        <v>0</v>
      </c>
      <c r="S14" s="1">
        <f>'Investimenti e debito'!H5</f>
        <v>0</v>
      </c>
      <c r="T14" s="1">
        <f>'Investimenti e debito'!I5</f>
        <v>0</v>
      </c>
      <c r="U14" s="1">
        <f>'Investimenti e debito'!J5</f>
        <v>0</v>
      </c>
      <c r="V14" s="1">
        <f>'Investimenti e debito'!K5</f>
        <v>0</v>
      </c>
      <c r="W14" s="1">
        <f>'Investimenti e debito'!L5</f>
        <v>0</v>
      </c>
      <c r="X14" s="1">
        <f>'Investimenti e debito'!M5</f>
        <v>0</v>
      </c>
      <c r="Y14" s="1">
        <f>'Investimenti e debito'!N5</f>
        <v>0</v>
      </c>
      <c r="Z14" s="1">
        <f>'Investimenti e debito'!O5</f>
        <v>0</v>
      </c>
      <c r="AA14" s="1">
        <f>'Investimenti e debito'!P5</f>
        <v>0</v>
      </c>
      <c r="AB14" s="1">
        <f>'Investimenti e debito'!Q5</f>
        <v>0</v>
      </c>
      <c r="AC14" s="1">
        <f>'Investimenti e debito'!R5</f>
        <v>0</v>
      </c>
      <c r="AD14" s="1">
        <f>'Investimenti e debito'!S5</f>
        <v>0</v>
      </c>
      <c r="AE14" s="1">
        <f>'Investimenti e debito'!T5</f>
        <v>0</v>
      </c>
      <c r="AF14" s="1">
        <f>'Investimenti e debito'!U5</f>
        <v>0</v>
      </c>
      <c r="AG14" s="1">
        <f>'Investimenti e debito'!V5</f>
        <v>0</v>
      </c>
      <c r="AH14" s="1">
        <f>'Investimenti e debito'!W5</f>
        <v>0</v>
      </c>
      <c r="AI14" s="1">
        <f>'Investimenti e debito'!X5</f>
        <v>0</v>
      </c>
      <c r="AJ14" s="1">
        <f>'Investimenti e debito'!Y5</f>
        <v>0</v>
      </c>
      <c r="AK14" s="1">
        <f>'Investimenti e debito'!Z5</f>
        <v>0</v>
      </c>
      <c r="AL14" s="1">
        <f>'Investimenti e debito'!AA5</f>
        <v>0</v>
      </c>
      <c r="AM14" s="1">
        <f>'Investimenti e debito'!AB5</f>
        <v>0</v>
      </c>
      <c r="AN14" s="1">
        <f>'Investimenti e debito'!AC5</f>
        <v>0</v>
      </c>
      <c r="AO14" s="1">
        <f>'Investimenti e debito'!AD5</f>
        <v>0</v>
      </c>
      <c r="AP14" s="1">
        <f>'Investimenti e debito'!AE5</f>
        <v>0</v>
      </c>
      <c r="AQ14" s="1">
        <f>'Investimenti e debito'!AF5</f>
        <v>0</v>
      </c>
      <c r="AR14" s="1">
        <f>'Investimenti e debito'!AG5</f>
        <v>0</v>
      </c>
      <c r="AS14" s="1">
        <f>'Investimenti e debito'!AH5</f>
        <v>0</v>
      </c>
      <c r="AT14" s="1">
        <f>'Investimenti e debito'!AI5</f>
        <v>0</v>
      </c>
      <c r="AU14" s="1">
        <f>'Investimenti e debito'!AJ5</f>
        <v>0</v>
      </c>
      <c r="AV14" s="1">
        <f>'Investimenti e debito'!AK5</f>
        <v>0</v>
      </c>
      <c r="AW14" s="1">
        <f>'Investimenti e debito'!AL5</f>
        <v>0</v>
      </c>
      <c r="AX14" s="1">
        <f>'Investimenti e debito'!AM5</f>
        <v>0</v>
      </c>
      <c r="AY14" s="1">
        <f>'Investimenti e debito'!AN5</f>
        <v>0</v>
      </c>
      <c r="AZ14" s="1">
        <f>'Investimenti e debito'!AO5</f>
        <v>0</v>
      </c>
      <c r="BA14" s="1">
        <f>'Investimenti e debito'!AP5</f>
        <v>0</v>
      </c>
      <c r="BB14" s="1">
        <f>'Investimenti e debito'!AQ5</f>
        <v>0</v>
      </c>
      <c r="BC14" s="1">
        <f>'Investimenti e debito'!AR5</f>
        <v>0</v>
      </c>
      <c r="BD14" s="1">
        <f>'Investimenti e debito'!AS5</f>
        <v>0</v>
      </c>
      <c r="BE14" s="1">
        <f>'Investimenti e debito'!AT5</f>
        <v>0</v>
      </c>
      <c r="BF14" s="1">
        <f>'Investimenti e debito'!AU5</f>
        <v>0</v>
      </c>
      <c r="BG14" s="1">
        <f>'Investimenti e debito'!AV5</f>
        <v>0</v>
      </c>
      <c r="BH14" s="1">
        <f>'Investimenti e debito'!AW5</f>
        <v>0</v>
      </c>
      <c r="BI14" s="1">
        <f>'Investimenti e debito'!AX5</f>
        <v>0</v>
      </c>
      <c r="BJ14" s="1">
        <f>'Investimenti e debito'!AY5</f>
        <v>0</v>
      </c>
      <c r="BK14" s="1">
        <f>'Investimenti e debito'!AZ5</f>
        <v>0</v>
      </c>
      <c r="BL14" s="1">
        <f>'Investimenti e debito'!BA5</f>
        <v>0</v>
      </c>
      <c r="BM14" s="1">
        <f>'Investimenti e debito'!BB5</f>
        <v>0</v>
      </c>
      <c r="BN14" s="1">
        <f>'Investimenti e debito'!BC5</f>
        <v>0</v>
      </c>
      <c r="BO14" s="1">
        <f>'Investimenti e debito'!BD5</f>
        <v>0</v>
      </c>
      <c r="BP14" s="1">
        <f>'Investimenti e debito'!BE5</f>
        <v>0</v>
      </c>
      <c r="BQ14" s="1">
        <f>'Investimenti e debito'!BF5</f>
        <v>0</v>
      </c>
      <c r="BR14" s="1">
        <f>'Investimenti e debito'!BG5</f>
        <v>0</v>
      </c>
      <c r="BS14" s="1">
        <f>'Investimenti e debito'!BH5</f>
        <v>0</v>
      </c>
      <c r="BT14" s="1">
        <f>'Investimenti e debito'!BI5</f>
        <v>0</v>
      </c>
      <c r="BU14" s="1">
        <f>'Investimenti e debito'!BJ5</f>
        <v>0</v>
      </c>
      <c r="BV14" s="1">
        <f>'Investimenti e debito'!BK5</f>
        <v>0</v>
      </c>
      <c r="BW14" s="1">
        <f>'Investimenti e debito'!BL5</f>
        <v>0</v>
      </c>
      <c r="BX14" s="1">
        <f>'Investimenti e debito'!BM5</f>
        <v>0</v>
      </c>
      <c r="BY14" s="1">
        <f>'Investimenti e debito'!BN5</f>
        <v>0</v>
      </c>
      <c r="BZ14" s="1">
        <f>'Investimenti e debito'!BO5</f>
        <v>0</v>
      </c>
      <c r="CA14" s="1">
        <f>'Investimenti e debito'!BP5</f>
        <v>0</v>
      </c>
      <c r="CB14" s="1">
        <f>'Investimenti e debito'!BQ5</f>
        <v>0</v>
      </c>
      <c r="CC14" s="1">
        <f>'Investimenti e debito'!BR5</f>
        <v>0</v>
      </c>
      <c r="CD14" s="1">
        <f>'Investimenti e debito'!BS5</f>
        <v>0</v>
      </c>
      <c r="CE14" s="1">
        <f>'Investimenti e debito'!BT5</f>
        <v>0</v>
      </c>
      <c r="CF14" s="1">
        <f>'Investimenti e debito'!BU5</f>
        <v>0</v>
      </c>
      <c r="CG14" s="1">
        <f>'Investimenti e debito'!BV5</f>
        <v>0</v>
      </c>
      <c r="CH14" s="1">
        <f>'Investimenti e debito'!BW5</f>
        <v>0</v>
      </c>
      <c r="CI14" s="1">
        <f>'Investimenti e debito'!BX5</f>
        <v>0</v>
      </c>
      <c r="CJ14" s="1">
        <f>'Investimenti e debito'!BY5</f>
        <v>0</v>
      </c>
      <c r="CK14" s="1">
        <f>'Investimenti e debito'!BZ5</f>
        <v>0</v>
      </c>
      <c r="CL14" s="1">
        <f>'Investimenti e debito'!CA5</f>
        <v>0</v>
      </c>
      <c r="CM14" s="1">
        <f>'Investimenti e debito'!CB5</f>
        <v>0</v>
      </c>
      <c r="CN14" s="1">
        <f>'Investimenti e debito'!CC5</f>
        <v>0</v>
      </c>
      <c r="CO14" s="1">
        <f>'Investimenti e debito'!CD5</f>
        <v>0</v>
      </c>
      <c r="CP14" s="1">
        <f>'Investimenti e debito'!CE5</f>
        <v>0</v>
      </c>
      <c r="CQ14" s="1">
        <f>'Investimenti e debito'!CF5</f>
        <v>0</v>
      </c>
      <c r="CR14" s="1">
        <f>'Investimenti e debito'!CG5</f>
        <v>0</v>
      </c>
      <c r="CS14" s="1">
        <f>'Investimenti e debito'!CH5</f>
        <v>0</v>
      </c>
      <c r="CT14" s="1">
        <f>'Investimenti e debito'!CI5</f>
        <v>0</v>
      </c>
      <c r="CU14" s="1">
        <f>'Investimenti e debito'!CJ5</f>
        <v>0</v>
      </c>
      <c r="CV14" s="1">
        <f>'Investimenti e debito'!CK5</f>
        <v>0</v>
      </c>
      <c r="CW14" s="1">
        <f>'Investimenti e debito'!CL5</f>
        <v>0</v>
      </c>
      <c r="CX14" s="1">
        <f>'Investimenti e debito'!CM5</f>
        <v>0</v>
      </c>
      <c r="CY14" s="1">
        <f>'Investimenti e debito'!CN5</f>
        <v>0</v>
      </c>
      <c r="CZ14" s="1">
        <f>'Investimenti e debito'!CO5</f>
        <v>0</v>
      </c>
      <c r="DA14" s="1">
        <f>'Investimenti e debito'!CP5</f>
        <v>0</v>
      </c>
      <c r="DB14" s="1">
        <f>'Investimenti e debito'!CQ5</f>
        <v>0</v>
      </c>
      <c r="DC14" s="1">
        <f>'Investimenti e debito'!CR5</f>
        <v>0</v>
      </c>
      <c r="DD14" s="1">
        <f>'Investimenti e debito'!CS5</f>
        <v>0</v>
      </c>
      <c r="DE14" s="1">
        <f>'Investimenti e debito'!CT5</f>
        <v>0</v>
      </c>
      <c r="DF14" s="1">
        <f>'Investimenti e debito'!CU5</f>
        <v>0</v>
      </c>
      <c r="DG14" s="1">
        <f>'Investimenti e debito'!CV5</f>
        <v>0</v>
      </c>
      <c r="DH14" s="1">
        <f>'Investimenti e debito'!CW5</f>
        <v>0</v>
      </c>
      <c r="DI14" s="1">
        <f>'Investimenti e debito'!CX5</f>
        <v>0</v>
      </c>
      <c r="DJ14" s="1">
        <f>'Investimenti e debito'!CY5</f>
        <v>0</v>
      </c>
      <c r="DK14" s="1">
        <f>'Investimenti e debito'!CZ5</f>
        <v>0</v>
      </c>
      <c r="DL14" s="1">
        <f>'Investimenti e debito'!DA5</f>
        <v>0</v>
      </c>
      <c r="DM14" s="1">
        <f>'Investimenti e debito'!DB5</f>
        <v>0</v>
      </c>
      <c r="DN14" s="1">
        <f>'Investimenti e debito'!DC5</f>
        <v>0</v>
      </c>
      <c r="DO14" s="1">
        <f>'Investimenti e debito'!DD5</f>
        <v>0</v>
      </c>
      <c r="DP14" s="1">
        <f>'Investimenti e debito'!DE5</f>
        <v>0</v>
      </c>
      <c r="DQ14" s="1">
        <f>'Investimenti e debito'!DF5</f>
        <v>0</v>
      </c>
      <c r="DR14" s="1">
        <f>'Investimenti e debito'!DG5</f>
        <v>0</v>
      </c>
    </row>
    <row r="15" spans="1:122" s="1" customFormat="1" x14ac:dyDescent="0.3">
      <c r="A15" t="str">
        <f>'Investimenti e debito'!C6</f>
        <v>Postazione assemblaggio</v>
      </c>
      <c r="B15" s="71"/>
      <c r="C15" s="69">
        <f>0</f>
        <v>0</v>
      </c>
      <c r="D15" s="69">
        <f>0</f>
        <v>0</v>
      </c>
      <c r="E15" s="69">
        <f>0</f>
        <v>0</v>
      </c>
      <c r="F15" s="69">
        <f>0</f>
        <v>0</v>
      </c>
      <c r="G15" s="69">
        <f>0</f>
        <v>0</v>
      </c>
      <c r="H15" s="69">
        <f>0</f>
        <v>0</v>
      </c>
      <c r="I15" s="69">
        <f>0</f>
        <v>0</v>
      </c>
      <c r="J15" s="69">
        <f>0</f>
        <v>0</v>
      </c>
      <c r="K15" s="69">
        <f>0</f>
        <v>0</v>
      </c>
      <c r="L15" s="69">
        <f>0</f>
        <v>0</v>
      </c>
      <c r="M15" s="69">
        <f>0</f>
        <v>0</v>
      </c>
      <c r="N15" s="69">
        <f>0</f>
        <v>0</v>
      </c>
      <c r="O15" s="1">
        <f>'Investimenti e debito'!D6</f>
        <v>0</v>
      </c>
      <c r="P15" s="1">
        <f>'Investimenti e debito'!E6</f>
        <v>0</v>
      </c>
      <c r="Q15" s="1">
        <f>'Investimenti e debito'!F6</f>
        <v>0</v>
      </c>
      <c r="R15" s="1">
        <f>'Investimenti e debito'!G6</f>
        <v>0</v>
      </c>
      <c r="S15" s="1">
        <f>'Investimenti e debito'!H6</f>
        <v>0</v>
      </c>
      <c r="T15" s="1">
        <f>'Investimenti e debito'!I6</f>
        <v>1500</v>
      </c>
      <c r="U15" s="1">
        <f>'Investimenti e debito'!J6</f>
        <v>0</v>
      </c>
      <c r="V15" s="1">
        <f>'Investimenti e debito'!K6</f>
        <v>0</v>
      </c>
      <c r="W15" s="1">
        <f>'Investimenti e debito'!L6</f>
        <v>0</v>
      </c>
      <c r="X15" s="1">
        <f>'Investimenti e debito'!M6</f>
        <v>0</v>
      </c>
      <c r="Y15" s="1">
        <f>'Investimenti e debito'!N6</f>
        <v>0</v>
      </c>
      <c r="Z15" s="1">
        <f>'Investimenti e debito'!O6</f>
        <v>0</v>
      </c>
      <c r="AA15" s="1">
        <f>'Investimenti e debito'!P6</f>
        <v>0</v>
      </c>
      <c r="AB15" s="1">
        <f>'Investimenti e debito'!Q6</f>
        <v>0</v>
      </c>
      <c r="AC15" s="1">
        <f>'Investimenti e debito'!R6</f>
        <v>0</v>
      </c>
      <c r="AD15" s="1">
        <f>'Investimenti e debito'!S6</f>
        <v>0</v>
      </c>
      <c r="AE15" s="1">
        <f>'Investimenti e debito'!T6</f>
        <v>0</v>
      </c>
      <c r="AF15" s="1">
        <f>'Investimenti e debito'!U6</f>
        <v>0</v>
      </c>
      <c r="AG15" s="1">
        <f>'Investimenti e debito'!V6</f>
        <v>0</v>
      </c>
      <c r="AH15" s="1">
        <f>'Investimenti e debito'!W6</f>
        <v>0</v>
      </c>
      <c r="AI15" s="1">
        <f>'Investimenti e debito'!X6</f>
        <v>0</v>
      </c>
      <c r="AJ15" s="1">
        <f>'Investimenti e debito'!Y6</f>
        <v>0</v>
      </c>
      <c r="AK15" s="1">
        <f>'Investimenti e debito'!Z6</f>
        <v>0</v>
      </c>
      <c r="AL15" s="1">
        <f>'Investimenti e debito'!AA6</f>
        <v>0</v>
      </c>
      <c r="AM15" s="1">
        <f>'Investimenti e debito'!AB6</f>
        <v>0</v>
      </c>
      <c r="AN15" s="1">
        <f>'Investimenti e debito'!AC6</f>
        <v>0</v>
      </c>
      <c r="AO15" s="1">
        <f>'Investimenti e debito'!AD6</f>
        <v>0</v>
      </c>
      <c r="AP15" s="1">
        <f>'Investimenti e debito'!AE6</f>
        <v>0</v>
      </c>
      <c r="AQ15" s="1">
        <f>'Investimenti e debito'!AF6</f>
        <v>0</v>
      </c>
      <c r="AR15" s="1">
        <f>'Investimenti e debito'!AG6</f>
        <v>0</v>
      </c>
      <c r="AS15" s="1">
        <f>'Investimenti e debito'!AH6</f>
        <v>0</v>
      </c>
      <c r="AT15" s="1">
        <f>'Investimenti e debito'!AI6</f>
        <v>0</v>
      </c>
      <c r="AU15" s="1">
        <f>'Investimenti e debito'!AJ6</f>
        <v>0</v>
      </c>
      <c r="AV15" s="1">
        <f>'Investimenti e debito'!AK6</f>
        <v>0</v>
      </c>
      <c r="AW15" s="1">
        <f>'Investimenti e debito'!AL6</f>
        <v>0</v>
      </c>
      <c r="AX15" s="1">
        <f>'Investimenti e debito'!AM6</f>
        <v>0</v>
      </c>
      <c r="AY15" s="1">
        <f>'Investimenti e debito'!AN6</f>
        <v>0</v>
      </c>
      <c r="AZ15" s="1">
        <f>'Investimenti e debito'!AO6</f>
        <v>0</v>
      </c>
      <c r="BA15" s="1">
        <f>'Investimenti e debito'!AP6</f>
        <v>0</v>
      </c>
      <c r="BB15" s="1">
        <f>'Investimenti e debito'!AQ6</f>
        <v>0</v>
      </c>
      <c r="BC15" s="1">
        <f>'Investimenti e debito'!AR6</f>
        <v>0</v>
      </c>
      <c r="BD15" s="1">
        <f>'Investimenti e debito'!AS6</f>
        <v>0</v>
      </c>
      <c r="BE15" s="1">
        <f>'Investimenti e debito'!AT6</f>
        <v>0</v>
      </c>
      <c r="BF15" s="1">
        <f>'Investimenti e debito'!AU6</f>
        <v>0</v>
      </c>
      <c r="BG15" s="1">
        <f>'Investimenti e debito'!AV6</f>
        <v>0</v>
      </c>
      <c r="BH15" s="1">
        <f>'Investimenti e debito'!AW6</f>
        <v>0</v>
      </c>
      <c r="BI15" s="1">
        <f>'Investimenti e debito'!AX6</f>
        <v>0</v>
      </c>
      <c r="BJ15" s="1">
        <f>'Investimenti e debito'!AY6</f>
        <v>0</v>
      </c>
      <c r="BK15" s="1">
        <f>'Investimenti e debito'!AZ6</f>
        <v>0</v>
      </c>
      <c r="BL15" s="1">
        <f>'Investimenti e debito'!BA6</f>
        <v>0</v>
      </c>
      <c r="BM15" s="1">
        <f>'Investimenti e debito'!BB6</f>
        <v>0</v>
      </c>
      <c r="BN15" s="1">
        <f>'Investimenti e debito'!BC6</f>
        <v>0</v>
      </c>
      <c r="BO15" s="1">
        <f>'Investimenti e debito'!BD6</f>
        <v>0</v>
      </c>
      <c r="BP15" s="1">
        <f>'Investimenti e debito'!BE6</f>
        <v>0</v>
      </c>
      <c r="BQ15" s="1">
        <f>'Investimenti e debito'!BF6</f>
        <v>0</v>
      </c>
      <c r="BR15" s="1">
        <f>'Investimenti e debito'!BG6</f>
        <v>0</v>
      </c>
      <c r="BS15" s="1">
        <f>'Investimenti e debito'!BH6</f>
        <v>0</v>
      </c>
      <c r="BT15" s="1">
        <f>'Investimenti e debito'!BI6</f>
        <v>0</v>
      </c>
      <c r="BU15" s="1">
        <f>'Investimenti e debito'!BJ6</f>
        <v>0</v>
      </c>
      <c r="BV15" s="1">
        <f>'Investimenti e debito'!BK6</f>
        <v>0</v>
      </c>
      <c r="BW15" s="1">
        <f>'Investimenti e debito'!BL6</f>
        <v>0</v>
      </c>
      <c r="BX15" s="1">
        <f>'Investimenti e debito'!BM6</f>
        <v>0</v>
      </c>
      <c r="BY15" s="1">
        <f>'Investimenti e debito'!BN6</f>
        <v>0</v>
      </c>
      <c r="BZ15" s="1">
        <f>'Investimenti e debito'!BO6</f>
        <v>0</v>
      </c>
      <c r="CA15" s="1">
        <f>'Investimenti e debito'!BP6</f>
        <v>0</v>
      </c>
      <c r="CB15" s="1">
        <f>'Investimenti e debito'!BQ6</f>
        <v>0</v>
      </c>
      <c r="CC15" s="1">
        <f>'Investimenti e debito'!BR6</f>
        <v>0</v>
      </c>
      <c r="CD15" s="1">
        <f>'Investimenti e debito'!BS6</f>
        <v>0</v>
      </c>
      <c r="CE15" s="1">
        <f>'Investimenti e debito'!BT6</f>
        <v>0</v>
      </c>
      <c r="CF15" s="1">
        <f>'Investimenti e debito'!BU6</f>
        <v>0</v>
      </c>
      <c r="CG15" s="1">
        <f>'Investimenti e debito'!BV6</f>
        <v>0</v>
      </c>
      <c r="CH15" s="1">
        <f>'Investimenti e debito'!BW6</f>
        <v>0</v>
      </c>
      <c r="CI15" s="1">
        <f>'Investimenti e debito'!BX6</f>
        <v>0</v>
      </c>
      <c r="CJ15" s="1">
        <f>'Investimenti e debito'!BY6</f>
        <v>0</v>
      </c>
      <c r="CK15" s="1">
        <f>'Investimenti e debito'!BZ6</f>
        <v>0</v>
      </c>
      <c r="CL15" s="1">
        <f>'Investimenti e debito'!CA6</f>
        <v>0</v>
      </c>
      <c r="CM15" s="1">
        <f>'Investimenti e debito'!CB6</f>
        <v>0</v>
      </c>
      <c r="CN15" s="1">
        <f>'Investimenti e debito'!CC6</f>
        <v>0</v>
      </c>
      <c r="CO15" s="1">
        <f>'Investimenti e debito'!CD6</f>
        <v>0</v>
      </c>
      <c r="CP15" s="1">
        <f>'Investimenti e debito'!CE6</f>
        <v>0</v>
      </c>
      <c r="CQ15" s="1">
        <f>'Investimenti e debito'!CF6</f>
        <v>0</v>
      </c>
      <c r="CR15" s="1">
        <f>'Investimenti e debito'!CG6</f>
        <v>0</v>
      </c>
      <c r="CS15" s="1">
        <f>'Investimenti e debito'!CH6</f>
        <v>0</v>
      </c>
      <c r="CT15" s="1">
        <f>'Investimenti e debito'!CI6</f>
        <v>0</v>
      </c>
      <c r="CU15" s="1">
        <f>'Investimenti e debito'!CJ6</f>
        <v>0</v>
      </c>
      <c r="CV15" s="1">
        <f>'Investimenti e debito'!CK6</f>
        <v>0</v>
      </c>
      <c r="CW15" s="1">
        <f>'Investimenti e debito'!CL6</f>
        <v>0</v>
      </c>
      <c r="CX15" s="1">
        <f>'Investimenti e debito'!CM6</f>
        <v>0</v>
      </c>
      <c r="CY15" s="1">
        <f>'Investimenti e debito'!CN6</f>
        <v>0</v>
      </c>
      <c r="CZ15" s="1">
        <f>'Investimenti e debito'!CO6</f>
        <v>0</v>
      </c>
      <c r="DA15" s="1">
        <f>'Investimenti e debito'!CP6</f>
        <v>0</v>
      </c>
      <c r="DB15" s="1">
        <f>'Investimenti e debito'!CQ6</f>
        <v>0</v>
      </c>
      <c r="DC15" s="1">
        <f>'Investimenti e debito'!CR6</f>
        <v>0</v>
      </c>
      <c r="DD15" s="1">
        <f>'Investimenti e debito'!CS6</f>
        <v>0</v>
      </c>
      <c r="DE15" s="1">
        <f>'Investimenti e debito'!CT6</f>
        <v>0</v>
      </c>
      <c r="DF15" s="1">
        <f>'Investimenti e debito'!CU6</f>
        <v>0</v>
      </c>
      <c r="DG15" s="1">
        <f>'Investimenti e debito'!CV6</f>
        <v>0</v>
      </c>
      <c r="DH15" s="1">
        <f>'Investimenti e debito'!CW6</f>
        <v>0</v>
      </c>
      <c r="DI15" s="1">
        <f>'Investimenti e debito'!CX6</f>
        <v>0</v>
      </c>
      <c r="DJ15" s="1">
        <f>'Investimenti e debito'!CY6</f>
        <v>0</v>
      </c>
      <c r="DK15" s="1">
        <f>'Investimenti e debito'!CZ6</f>
        <v>0</v>
      </c>
      <c r="DL15" s="1">
        <f>'Investimenti e debito'!DA6</f>
        <v>0</v>
      </c>
      <c r="DM15" s="1">
        <f>'Investimenti e debito'!DB6</f>
        <v>0</v>
      </c>
      <c r="DN15" s="1">
        <f>'Investimenti e debito'!DC6</f>
        <v>0</v>
      </c>
      <c r="DO15" s="1">
        <f>'Investimenti e debito'!DD6</f>
        <v>0</v>
      </c>
      <c r="DP15" s="1">
        <f>'Investimenti e debito'!DE6</f>
        <v>0</v>
      </c>
      <c r="DQ15" s="1">
        <f>'Investimenti e debito'!DF6</f>
        <v>0</v>
      </c>
      <c r="DR15" s="1">
        <f>'Investimenti e debito'!DG6</f>
        <v>0</v>
      </c>
    </row>
    <row r="16" spans="1:122" s="1" customFormat="1" x14ac:dyDescent="0.3">
      <c r="A16" t="str">
        <f>'Investimenti e debito'!C7</f>
        <v>Attrezzature varie</v>
      </c>
      <c r="C16" s="69">
        <f>0</f>
        <v>0</v>
      </c>
      <c r="D16" s="69">
        <f>0</f>
        <v>0</v>
      </c>
      <c r="E16" s="69">
        <f>0</f>
        <v>0</v>
      </c>
      <c r="F16" s="69">
        <f>0</f>
        <v>0</v>
      </c>
      <c r="G16" s="69">
        <f>0</f>
        <v>0</v>
      </c>
      <c r="H16" s="69">
        <f>0</f>
        <v>0</v>
      </c>
      <c r="I16" s="69">
        <f>0</f>
        <v>0</v>
      </c>
      <c r="J16" s="69">
        <f>0</f>
        <v>0</v>
      </c>
      <c r="K16" s="69">
        <f>0</f>
        <v>0</v>
      </c>
      <c r="L16" s="69">
        <f>0</f>
        <v>0</v>
      </c>
      <c r="M16" s="69">
        <f>0</f>
        <v>0</v>
      </c>
      <c r="N16" s="69">
        <f>0</f>
        <v>0</v>
      </c>
      <c r="O16" s="1">
        <f>'Investimenti e debito'!D7</f>
        <v>0</v>
      </c>
      <c r="P16" s="1">
        <f>'Investimenti e debito'!E7</f>
        <v>1000</v>
      </c>
      <c r="Q16" s="1">
        <f>'Investimenti e debito'!F7</f>
        <v>0</v>
      </c>
      <c r="R16" s="1">
        <f>'Investimenti e debito'!G7</f>
        <v>0</v>
      </c>
      <c r="S16" s="1">
        <f>'Investimenti e debito'!H7</f>
        <v>0</v>
      </c>
      <c r="T16" s="1">
        <f>'Investimenti e debito'!I7</f>
        <v>0</v>
      </c>
      <c r="U16" s="1">
        <f>'Investimenti e debito'!J7</f>
        <v>0</v>
      </c>
      <c r="V16" s="1">
        <f>'Investimenti e debito'!K7</f>
        <v>0</v>
      </c>
      <c r="W16" s="1">
        <f>'Investimenti e debito'!L7</f>
        <v>0</v>
      </c>
      <c r="X16" s="1">
        <f>'Investimenti e debito'!M7</f>
        <v>0</v>
      </c>
      <c r="Y16" s="1">
        <f>'Investimenti e debito'!N7</f>
        <v>0</v>
      </c>
      <c r="Z16" s="1">
        <f>'Investimenti e debito'!O7</f>
        <v>0</v>
      </c>
      <c r="AA16" s="1">
        <f>'Investimenti e debito'!P7</f>
        <v>1000</v>
      </c>
      <c r="AB16" s="1">
        <f>'Investimenti e debito'!Q7</f>
        <v>0</v>
      </c>
      <c r="AC16" s="1">
        <f>'Investimenti e debito'!R7</f>
        <v>0</v>
      </c>
      <c r="AD16" s="1">
        <f>'Investimenti e debito'!S7</f>
        <v>0</v>
      </c>
      <c r="AE16" s="1">
        <f>'Investimenti e debito'!T7</f>
        <v>0</v>
      </c>
      <c r="AF16" s="1">
        <f>'Investimenti e debito'!U7</f>
        <v>0</v>
      </c>
      <c r="AG16" s="1">
        <f>'Investimenti e debito'!V7</f>
        <v>0</v>
      </c>
      <c r="AH16" s="1">
        <f>'Investimenti e debito'!W7</f>
        <v>0</v>
      </c>
      <c r="AI16" s="1">
        <f>'Investimenti e debito'!X7</f>
        <v>0</v>
      </c>
      <c r="AJ16" s="1">
        <f>'Investimenti e debito'!Y7</f>
        <v>0</v>
      </c>
      <c r="AK16" s="1">
        <f>'Investimenti e debito'!Z7</f>
        <v>0</v>
      </c>
      <c r="AL16" s="1">
        <f>'Investimenti e debito'!AA7</f>
        <v>0</v>
      </c>
      <c r="AM16" s="1">
        <f>'Investimenti e debito'!AB7</f>
        <v>1000</v>
      </c>
      <c r="AN16" s="1">
        <f>'Investimenti e debito'!AC7</f>
        <v>0</v>
      </c>
      <c r="AO16" s="1">
        <f>'Investimenti e debito'!AD7</f>
        <v>0</v>
      </c>
      <c r="AP16" s="1">
        <f>'Investimenti e debito'!AE7</f>
        <v>0</v>
      </c>
      <c r="AQ16" s="1">
        <f>'Investimenti e debito'!AF7</f>
        <v>0</v>
      </c>
      <c r="AR16" s="1">
        <f>'Investimenti e debito'!AG7</f>
        <v>0</v>
      </c>
      <c r="AS16" s="1">
        <f>'Investimenti e debito'!AH7</f>
        <v>0</v>
      </c>
      <c r="AT16" s="1">
        <f>'Investimenti e debito'!AI7</f>
        <v>0</v>
      </c>
      <c r="AU16" s="1">
        <f>'Investimenti e debito'!AJ7</f>
        <v>0</v>
      </c>
      <c r="AV16" s="1">
        <f>'Investimenti e debito'!AK7</f>
        <v>0</v>
      </c>
      <c r="AW16" s="1">
        <f>'Investimenti e debito'!AL7</f>
        <v>0</v>
      </c>
      <c r="AX16" s="1">
        <f>'Investimenti e debito'!AM7</f>
        <v>0</v>
      </c>
      <c r="AY16" s="1">
        <f>'Investimenti e debito'!AN7</f>
        <v>0</v>
      </c>
      <c r="AZ16" s="1">
        <f>'Investimenti e debito'!AO7</f>
        <v>0</v>
      </c>
      <c r="BA16" s="1">
        <f>'Investimenti e debito'!AP7</f>
        <v>0</v>
      </c>
      <c r="BB16" s="1">
        <f>'Investimenti e debito'!AQ7</f>
        <v>0</v>
      </c>
      <c r="BC16" s="1">
        <f>'Investimenti e debito'!AR7</f>
        <v>0</v>
      </c>
      <c r="BD16" s="1">
        <f>'Investimenti e debito'!AS7</f>
        <v>0</v>
      </c>
      <c r="BE16" s="1">
        <f>'Investimenti e debito'!AT7</f>
        <v>0</v>
      </c>
      <c r="BF16" s="1">
        <f>'Investimenti e debito'!AU7</f>
        <v>0</v>
      </c>
      <c r="BG16" s="1">
        <f>'Investimenti e debito'!AV7</f>
        <v>0</v>
      </c>
      <c r="BH16" s="1">
        <f>'Investimenti e debito'!AW7</f>
        <v>0</v>
      </c>
      <c r="BI16" s="1">
        <f>'Investimenti e debito'!AX7</f>
        <v>0</v>
      </c>
      <c r="BJ16" s="1">
        <f>'Investimenti e debito'!AY7</f>
        <v>0</v>
      </c>
      <c r="BK16" s="1">
        <f>'Investimenti e debito'!AZ7</f>
        <v>0</v>
      </c>
      <c r="BL16" s="1">
        <f>'Investimenti e debito'!BA7</f>
        <v>0</v>
      </c>
      <c r="BM16" s="1">
        <f>'Investimenti e debito'!BB7</f>
        <v>0</v>
      </c>
      <c r="BN16" s="1">
        <f>'Investimenti e debito'!BC7</f>
        <v>0</v>
      </c>
      <c r="BO16" s="1">
        <f>'Investimenti e debito'!BD7</f>
        <v>0</v>
      </c>
      <c r="BP16" s="1">
        <f>'Investimenti e debito'!BE7</f>
        <v>0</v>
      </c>
      <c r="BQ16" s="1">
        <f>'Investimenti e debito'!BF7</f>
        <v>0</v>
      </c>
      <c r="BR16" s="1">
        <f>'Investimenti e debito'!BG7</f>
        <v>0</v>
      </c>
      <c r="BS16" s="1">
        <f>'Investimenti e debito'!BH7</f>
        <v>0</v>
      </c>
      <c r="BT16" s="1">
        <f>'Investimenti e debito'!BI7</f>
        <v>0</v>
      </c>
      <c r="BU16" s="1">
        <f>'Investimenti e debito'!BJ7</f>
        <v>0</v>
      </c>
      <c r="BV16" s="1">
        <f>'Investimenti e debito'!BK7</f>
        <v>0</v>
      </c>
      <c r="BW16" s="1">
        <f>'Investimenti e debito'!BL7</f>
        <v>0</v>
      </c>
      <c r="BX16" s="1">
        <f>'Investimenti e debito'!BM7</f>
        <v>0</v>
      </c>
      <c r="BY16" s="1">
        <f>'Investimenti e debito'!BN7</f>
        <v>0</v>
      </c>
      <c r="BZ16" s="1">
        <f>'Investimenti e debito'!BO7</f>
        <v>0</v>
      </c>
      <c r="CA16" s="1">
        <f>'Investimenti e debito'!BP7</f>
        <v>0</v>
      </c>
      <c r="CB16" s="1">
        <f>'Investimenti e debito'!BQ7</f>
        <v>0</v>
      </c>
      <c r="CC16" s="1">
        <f>'Investimenti e debito'!BR7</f>
        <v>0</v>
      </c>
      <c r="CD16" s="1">
        <f>'Investimenti e debito'!BS7</f>
        <v>0</v>
      </c>
      <c r="CE16" s="1">
        <f>'Investimenti e debito'!BT7</f>
        <v>0</v>
      </c>
      <c r="CF16" s="1">
        <f>'Investimenti e debito'!BU7</f>
        <v>0</v>
      </c>
      <c r="CG16" s="1">
        <f>'Investimenti e debito'!BV7</f>
        <v>0</v>
      </c>
      <c r="CH16" s="1">
        <f>'Investimenti e debito'!BW7</f>
        <v>0</v>
      </c>
      <c r="CI16" s="1">
        <f>'Investimenti e debito'!BX7</f>
        <v>0</v>
      </c>
      <c r="CJ16" s="1">
        <f>'Investimenti e debito'!BY7</f>
        <v>0</v>
      </c>
      <c r="CK16" s="1">
        <f>'Investimenti e debito'!BZ7</f>
        <v>0</v>
      </c>
      <c r="CL16" s="1">
        <f>'Investimenti e debito'!CA7</f>
        <v>0</v>
      </c>
      <c r="CM16" s="1">
        <f>'Investimenti e debito'!CB7</f>
        <v>0</v>
      </c>
      <c r="CN16" s="1">
        <f>'Investimenti e debito'!CC7</f>
        <v>0</v>
      </c>
      <c r="CO16" s="1">
        <f>'Investimenti e debito'!CD7</f>
        <v>0</v>
      </c>
      <c r="CP16" s="1">
        <f>'Investimenti e debito'!CE7</f>
        <v>0</v>
      </c>
      <c r="CQ16" s="1">
        <f>'Investimenti e debito'!CF7</f>
        <v>0</v>
      </c>
      <c r="CR16" s="1">
        <f>'Investimenti e debito'!CG7</f>
        <v>0</v>
      </c>
      <c r="CS16" s="1">
        <f>'Investimenti e debito'!CH7</f>
        <v>0</v>
      </c>
      <c r="CT16" s="1">
        <f>'Investimenti e debito'!CI7</f>
        <v>0</v>
      </c>
      <c r="CU16" s="1">
        <f>'Investimenti e debito'!CJ7</f>
        <v>0</v>
      </c>
      <c r="CV16" s="1">
        <f>'Investimenti e debito'!CK7</f>
        <v>0</v>
      </c>
      <c r="CW16" s="1">
        <f>'Investimenti e debito'!CL7</f>
        <v>0</v>
      </c>
      <c r="CX16" s="1">
        <f>'Investimenti e debito'!CM7</f>
        <v>0</v>
      </c>
      <c r="CY16" s="1">
        <f>'Investimenti e debito'!CN7</f>
        <v>0</v>
      </c>
      <c r="CZ16" s="1">
        <f>'Investimenti e debito'!CO7</f>
        <v>0</v>
      </c>
      <c r="DA16" s="1">
        <f>'Investimenti e debito'!CP7</f>
        <v>0</v>
      </c>
      <c r="DB16" s="1">
        <f>'Investimenti e debito'!CQ7</f>
        <v>0</v>
      </c>
      <c r="DC16" s="1">
        <f>'Investimenti e debito'!CR7</f>
        <v>0</v>
      </c>
      <c r="DD16" s="1">
        <f>'Investimenti e debito'!CS7</f>
        <v>0</v>
      </c>
      <c r="DE16" s="1">
        <f>'Investimenti e debito'!CT7</f>
        <v>0</v>
      </c>
      <c r="DF16" s="1">
        <f>'Investimenti e debito'!CU7</f>
        <v>0</v>
      </c>
      <c r="DG16" s="1">
        <f>'Investimenti e debito'!CV7</f>
        <v>0</v>
      </c>
      <c r="DH16" s="1">
        <f>'Investimenti e debito'!CW7</f>
        <v>0</v>
      </c>
      <c r="DI16" s="1">
        <f>'Investimenti e debito'!CX7</f>
        <v>0</v>
      </c>
      <c r="DJ16" s="1">
        <f>'Investimenti e debito'!CY7</f>
        <v>0</v>
      </c>
      <c r="DK16" s="1">
        <f>'Investimenti e debito'!CZ7</f>
        <v>0</v>
      </c>
      <c r="DL16" s="1">
        <f>'Investimenti e debito'!DA7</f>
        <v>0</v>
      </c>
      <c r="DM16" s="1">
        <f>'Investimenti e debito'!DB7</f>
        <v>0</v>
      </c>
      <c r="DN16" s="1">
        <f>'Investimenti e debito'!DC7</f>
        <v>0</v>
      </c>
      <c r="DO16" s="1">
        <f>'Investimenti e debito'!DD7</f>
        <v>0</v>
      </c>
      <c r="DP16" s="1">
        <f>'Investimenti e debito'!DE7</f>
        <v>0</v>
      </c>
      <c r="DQ16" s="1">
        <f>'Investimenti e debito'!DF7</f>
        <v>0</v>
      </c>
      <c r="DR16" s="1">
        <f>'Investimenti e debito'!DG7</f>
        <v>0</v>
      </c>
    </row>
    <row r="17" spans="1:122" s="1" customFormat="1" x14ac:dyDescent="0.3">
      <c r="A17" t="str">
        <f>'Investimenti e debito'!C8</f>
        <v>Computer</v>
      </c>
      <c r="C17" s="69">
        <f>0</f>
        <v>0</v>
      </c>
      <c r="D17" s="69">
        <f>0</f>
        <v>0</v>
      </c>
      <c r="E17" s="69">
        <f>0</f>
        <v>0</v>
      </c>
      <c r="F17" s="69">
        <f>0</f>
        <v>0</v>
      </c>
      <c r="G17" s="69">
        <f>0</f>
        <v>0</v>
      </c>
      <c r="H17" s="69">
        <f>0</f>
        <v>0</v>
      </c>
      <c r="I17" s="69">
        <f>0</f>
        <v>0</v>
      </c>
      <c r="J17" s="69">
        <f>0</f>
        <v>0</v>
      </c>
      <c r="K17" s="69">
        <f>0</f>
        <v>0</v>
      </c>
      <c r="L17" s="69">
        <f>0</f>
        <v>0</v>
      </c>
      <c r="M17" s="69">
        <f>0</f>
        <v>0</v>
      </c>
      <c r="N17" s="69">
        <f>0</f>
        <v>0</v>
      </c>
      <c r="O17" s="1">
        <f>'Investimenti e debito'!D8</f>
        <v>0</v>
      </c>
      <c r="P17" s="1">
        <f>'Investimenti e debito'!E8</f>
        <v>2000</v>
      </c>
      <c r="Q17" s="1">
        <f>'Investimenti e debito'!F8</f>
        <v>0</v>
      </c>
      <c r="R17" s="1">
        <f>'Investimenti e debito'!G8</f>
        <v>0</v>
      </c>
      <c r="S17" s="1">
        <f>'Investimenti e debito'!H8</f>
        <v>0</v>
      </c>
      <c r="T17" s="1">
        <f>'Investimenti e debito'!I8</f>
        <v>0</v>
      </c>
      <c r="U17" s="1">
        <f>'Investimenti e debito'!J8</f>
        <v>0</v>
      </c>
      <c r="V17" s="1">
        <f>'Investimenti e debito'!K8</f>
        <v>0</v>
      </c>
      <c r="W17" s="1">
        <f>'Investimenti e debito'!L8</f>
        <v>0</v>
      </c>
      <c r="X17" s="1">
        <f>'Investimenti e debito'!M8</f>
        <v>0</v>
      </c>
      <c r="Y17" s="1">
        <f>'Investimenti e debito'!N8</f>
        <v>0</v>
      </c>
      <c r="Z17" s="1">
        <f>'Investimenti e debito'!O8</f>
        <v>0</v>
      </c>
      <c r="AA17" s="1">
        <f>'Investimenti e debito'!P8</f>
        <v>0</v>
      </c>
      <c r="AB17" s="1">
        <f>'Investimenti e debito'!Q8</f>
        <v>0</v>
      </c>
      <c r="AC17" s="1">
        <f>'Investimenti e debito'!R8</f>
        <v>0</v>
      </c>
      <c r="AD17" s="1">
        <f>'Investimenti e debito'!S8</f>
        <v>0</v>
      </c>
      <c r="AE17" s="1">
        <f>'Investimenti e debito'!T8</f>
        <v>0</v>
      </c>
      <c r="AF17" s="1">
        <f>'Investimenti e debito'!U8</f>
        <v>0</v>
      </c>
      <c r="AG17" s="1">
        <f>'Investimenti e debito'!V8</f>
        <v>0</v>
      </c>
      <c r="AH17" s="1">
        <f>'Investimenti e debito'!W8</f>
        <v>0</v>
      </c>
      <c r="AI17" s="1">
        <f>'Investimenti e debito'!X8</f>
        <v>0</v>
      </c>
      <c r="AJ17" s="1">
        <f>'Investimenti e debito'!Y8</f>
        <v>0</v>
      </c>
      <c r="AK17" s="1">
        <f>'Investimenti e debito'!Z8</f>
        <v>0</v>
      </c>
      <c r="AL17" s="1">
        <f>'Investimenti e debito'!AA8</f>
        <v>0</v>
      </c>
      <c r="AM17" s="1">
        <f>'Investimenti e debito'!AB8</f>
        <v>0</v>
      </c>
      <c r="AN17" s="1">
        <f>'Investimenti e debito'!AC8</f>
        <v>0</v>
      </c>
      <c r="AO17" s="1">
        <f>'Investimenti e debito'!AD8</f>
        <v>0</v>
      </c>
      <c r="AP17" s="1">
        <f>'Investimenti e debito'!AE8</f>
        <v>0</v>
      </c>
      <c r="AQ17" s="1">
        <f>'Investimenti e debito'!AF8</f>
        <v>0</v>
      </c>
      <c r="AR17" s="1">
        <f>'Investimenti e debito'!AG8</f>
        <v>0</v>
      </c>
      <c r="AS17" s="1">
        <f>'Investimenti e debito'!AH8</f>
        <v>0</v>
      </c>
      <c r="AT17" s="1">
        <f>'Investimenti e debito'!AI8</f>
        <v>0</v>
      </c>
      <c r="AU17" s="1">
        <f>'Investimenti e debito'!AJ8</f>
        <v>0</v>
      </c>
      <c r="AV17" s="1">
        <f>'Investimenti e debito'!AK8</f>
        <v>0</v>
      </c>
      <c r="AW17" s="1">
        <f>'Investimenti e debito'!AL8</f>
        <v>0</v>
      </c>
      <c r="AX17" s="1">
        <f>'Investimenti e debito'!AM8</f>
        <v>0</v>
      </c>
      <c r="AY17" s="1">
        <f>'Investimenti e debito'!AN8</f>
        <v>0</v>
      </c>
      <c r="AZ17" s="1">
        <f>'Investimenti e debito'!AO8</f>
        <v>0</v>
      </c>
      <c r="BA17" s="1">
        <f>'Investimenti e debito'!AP8</f>
        <v>0</v>
      </c>
      <c r="BB17" s="1">
        <f>'Investimenti e debito'!AQ8</f>
        <v>0</v>
      </c>
      <c r="BC17" s="1">
        <f>'Investimenti e debito'!AR8</f>
        <v>0</v>
      </c>
      <c r="BD17" s="1">
        <f>'Investimenti e debito'!AS8</f>
        <v>0</v>
      </c>
      <c r="BE17" s="1">
        <f>'Investimenti e debito'!AT8</f>
        <v>0</v>
      </c>
      <c r="BF17" s="1">
        <f>'Investimenti e debito'!AU8</f>
        <v>0</v>
      </c>
      <c r="BG17" s="1">
        <f>'Investimenti e debito'!AV8</f>
        <v>0</v>
      </c>
      <c r="BH17" s="1">
        <f>'Investimenti e debito'!AW8</f>
        <v>0</v>
      </c>
      <c r="BI17" s="1">
        <f>'Investimenti e debito'!AX8</f>
        <v>0</v>
      </c>
      <c r="BJ17" s="1">
        <f>'Investimenti e debito'!AY8</f>
        <v>0</v>
      </c>
      <c r="BK17" s="1">
        <f>'Investimenti e debito'!AZ8</f>
        <v>0</v>
      </c>
      <c r="BL17" s="1">
        <f>'Investimenti e debito'!BA8</f>
        <v>0</v>
      </c>
      <c r="BM17" s="1">
        <f>'Investimenti e debito'!BB8</f>
        <v>0</v>
      </c>
      <c r="BN17" s="1">
        <f>'Investimenti e debito'!BC8</f>
        <v>0</v>
      </c>
      <c r="BO17" s="1">
        <f>'Investimenti e debito'!BD8</f>
        <v>0</v>
      </c>
      <c r="BP17" s="1">
        <f>'Investimenti e debito'!BE8</f>
        <v>0</v>
      </c>
      <c r="BQ17" s="1">
        <f>'Investimenti e debito'!BF8</f>
        <v>0</v>
      </c>
      <c r="BR17" s="1">
        <f>'Investimenti e debito'!BG8</f>
        <v>0</v>
      </c>
      <c r="BS17" s="1">
        <f>'Investimenti e debito'!BH8</f>
        <v>0</v>
      </c>
      <c r="BT17" s="1">
        <f>'Investimenti e debito'!BI8</f>
        <v>0</v>
      </c>
      <c r="BU17" s="1">
        <f>'Investimenti e debito'!BJ8</f>
        <v>0</v>
      </c>
      <c r="BV17" s="1">
        <f>'Investimenti e debito'!BK8</f>
        <v>0</v>
      </c>
      <c r="BW17" s="1">
        <f>'Investimenti e debito'!BL8</f>
        <v>0</v>
      </c>
      <c r="BX17" s="1">
        <f>'Investimenti e debito'!BM8</f>
        <v>0</v>
      </c>
      <c r="BY17" s="1">
        <f>'Investimenti e debito'!BN8</f>
        <v>0</v>
      </c>
      <c r="BZ17" s="1">
        <f>'Investimenti e debito'!BO8</f>
        <v>0</v>
      </c>
      <c r="CA17" s="1">
        <f>'Investimenti e debito'!BP8</f>
        <v>0</v>
      </c>
      <c r="CB17" s="1">
        <f>'Investimenti e debito'!BQ8</f>
        <v>0</v>
      </c>
      <c r="CC17" s="1">
        <f>'Investimenti e debito'!BR8</f>
        <v>0</v>
      </c>
      <c r="CD17" s="1">
        <f>'Investimenti e debito'!BS8</f>
        <v>0</v>
      </c>
      <c r="CE17" s="1">
        <f>'Investimenti e debito'!BT8</f>
        <v>0</v>
      </c>
      <c r="CF17" s="1">
        <f>'Investimenti e debito'!BU8</f>
        <v>0</v>
      </c>
      <c r="CG17" s="1">
        <f>'Investimenti e debito'!BV8</f>
        <v>0</v>
      </c>
      <c r="CH17" s="1">
        <f>'Investimenti e debito'!BW8</f>
        <v>0</v>
      </c>
      <c r="CI17" s="1">
        <f>'Investimenti e debito'!BX8</f>
        <v>0</v>
      </c>
      <c r="CJ17" s="1">
        <f>'Investimenti e debito'!BY8</f>
        <v>0</v>
      </c>
      <c r="CK17" s="1">
        <f>'Investimenti e debito'!BZ8</f>
        <v>0</v>
      </c>
      <c r="CL17" s="1">
        <f>'Investimenti e debito'!CA8</f>
        <v>0</v>
      </c>
      <c r="CM17" s="1">
        <f>'Investimenti e debito'!CB8</f>
        <v>0</v>
      </c>
      <c r="CN17" s="1">
        <f>'Investimenti e debito'!CC8</f>
        <v>0</v>
      </c>
      <c r="CO17" s="1">
        <f>'Investimenti e debito'!CD8</f>
        <v>0</v>
      </c>
      <c r="CP17" s="1">
        <f>'Investimenti e debito'!CE8</f>
        <v>0</v>
      </c>
      <c r="CQ17" s="1">
        <f>'Investimenti e debito'!CF8</f>
        <v>0</v>
      </c>
      <c r="CR17" s="1">
        <f>'Investimenti e debito'!CG8</f>
        <v>0</v>
      </c>
      <c r="CS17" s="1">
        <f>'Investimenti e debito'!CH8</f>
        <v>0</v>
      </c>
      <c r="CT17" s="1">
        <f>'Investimenti e debito'!CI8</f>
        <v>0</v>
      </c>
      <c r="CU17" s="1">
        <f>'Investimenti e debito'!CJ8</f>
        <v>0</v>
      </c>
      <c r="CV17" s="1">
        <f>'Investimenti e debito'!CK8</f>
        <v>0</v>
      </c>
      <c r="CW17" s="1">
        <f>'Investimenti e debito'!CL8</f>
        <v>0</v>
      </c>
      <c r="CX17" s="1">
        <f>'Investimenti e debito'!CM8</f>
        <v>0</v>
      </c>
      <c r="CY17" s="1">
        <f>'Investimenti e debito'!CN8</f>
        <v>0</v>
      </c>
      <c r="CZ17" s="1">
        <f>'Investimenti e debito'!CO8</f>
        <v>0</v>
      </c>
      <c r="DA17" s="1">
        <f>'Investimenti e debito'!CP8</f>
        <v>0</v>
      </c>
      <c r="DB17" s="1">
        <f>'Investimenti e debito'!CQ8</f>
        <v>0</v>
      </c>
      <c r="DC17" s="1">
        <f>'Investimenti e debito'!CR8</f>
        <v>0</v>
      </c>
      <c r="DD17" s="1">
        <f>'Investimenti e debito'!CS8</f>
        <v>0</v>
      </c>
      <c r="DE17" s="1">
        <f>'Investimenti e debito'!CT8</f>
        <v>0</v>
      </c>
      <c r="DF17" s="1">
        <f>'Investimenti e debito'!CU8</f>
        <v>0</v>
      </c>
      <c r="DG17" s="1">
        <f>'Investimenti e debito'!CV8</f>
        <v>0</v>
      </c>
      <c r="DH17" s="1">
        <f>'Investimenti e debito'!CW8</f>
        <v>0</v>
      </c>
      <c r="DI17" s="1">
        <f>'Investimenti e debito'!CX8</f>
        <v>0</v>
      </c>
      <c r="DJ17" s="1">
        <f>'Investimenti e debito'!CY8</f>
        <v>0</v>
      </c>
      <c r="DK17" s="1">
        <f>'Investimenti e debito'!CZ8</f>
        <v>0</v>
      </c>
      <c r="DL17" s="1">
        <f>'Investimenti e debito'!DA8</f>
        <v>0</v>
      </c>
      <c r="DM17" s="1">
        <f>'Investimenti e debito'!DB8</f>
        <v>0</v>
      </c>
      <c r="DN17" s="1">
        <f>'Investimenti e debito'!DC8</f>
        <v>0</v>
      </c>
      <c r="DO17" s="1">
        <f>'Investimenti e debito'!DD8</f>
        <v>0</v>
      </c>
      <c r="DP17" s="1">
        <f>'Investimenti e debito'!DE8</f>
        <v>0</v>
      </c>
      <c r="DQ17" s="1">
        <f>'Investimenti e debito'!DF8</f>
        <v>0</v>
      </c>
      <c r="DR17" s="1">
        <f>'Investimenti e debito'!DG8</f>
        <v>0</v>
      </c>
    </row>
    <row r="18" spans="1:122" s="1" customFormat="1" x14ac:dyDescent="0.3">
      <c r="A18" t="str">
        <f>'Investimenti e debito'!C9</f>
        <v>Carello elevatore</v>
      </c>
      <c r="C18" s="69">
        <f>0</f>
        <v>0</v>
      </c>
      <c r="D18" s="69">
        <f>0</f>
        <v>0</v>
      </c>
      <c r="E18" s="69">
        <f>0</f>
        <v>0</v>
      </c>
      <c r="F18" s="69">
        <f>0</f>
        <v>0</v>
      </c>
      <c r="G18" s="69">
        <f>0</f>
        <v>0</v>
      </c>
      <c r="H18" s="69">
        <f>0</f>
        <v>0</v>
      </c>
      <c r="I18" s="69">
        <f>0</f>
        <v>0</v>
      </c>
      <c r="J18" s="69">
        <f>0</f>
        <v>0</v>
      </c>
      <c r="K18" s="69">
        <f>0</f>
        <v>0</v>
      </c>
      <c r="L18" s="69">
        <f>0</f>
        <v>0</v>
      </c>
      <c r="M18" s="69">
        <f>0</f>
        <v>0</v>
      </c>
      <c r="N18" s="69">
        <f>0</f>
        <v>0</v>
      </c>
      <c r="O18" s="1">
        <f>'Investimenti e debito'!D9</f>
        <v>0</v>
      </c>
      <c r="P18" s="1">
        <f>'Investimenti e debito'!E9</f>
        <v>0</v>
      </c>
      <c r="Q18" s="1">
        <f>'Investimenti e debito'!F9</f>
        <v>0</v>
      </c>
      <c r="R18" s="1">
        <f>'Investimenti e debito'!G9</f>
        <v>0</v>
      </c>
      <c r="S18" s="1">
        <f>'Investimenti e debito'!H9</f>
        <v>0</v>
      </c>
      <c r="T18" s="1">
        <f>'Investimenti e debito'!I9</f>
        <v>0</v>
      </c>
      <c r="U18" s="1">
        <f>'Investimenti e debito'!J9</f>
        <v>0</v>
      </c>
      <c r="V18" s="1">
        <f>'Investimenti e debito'!K9</f>
        <v>0</v>
      </c>
      <c r="W18" s="1">
        <f>'Investimenti e debito'!L9</f>
        <v>0</v>
      </c>
      <c r="X18" s="1">
        <f>'Investimenti e debito'!M9</f>
        <v>0</v>
      </c>
      <c r="Y18" s="1">
        <f>'Investimenti e debito'!N9</f>
        <v>0</v>
      </c>
      <c r="Z18" s="1">
        <f>'Investimenti e debito'!O9</f>
        <v>0</v>
      </c>
      <c r="AA18" s="1">
        <f>'Investimenti e debito'!P9</f>
        <v>4000</v>
      </c>
      <c r="AB18" s="1">
        <f>'Investimenti e debito'!Q9</f>
        <v>0</v>
      </c>
      <c r="AC18" s="1">
        <f>'Investimenti e debito'!R9</f>
        <v>0</v>
      </c>
      <c r="AD18" s="1">
        <f>'Investimenti e debito'!S9</f>
        <v>0</v>
      </c>
      <c r="AE18" s="1">
        <f>'Investimenti e debito'!T9</f>
        <v>0</v>
      </c>
      <c r="AF18" s="1">
        <f>'Investimenti e debito'!U9</f>
        <v>0</v>
      </c>
      <c r="AG18" s="1">
        <f>'Investimenti e debito'!V9</f>
        <v>0</v>
      </c>
      <c r="AH18" s="1">
        <f>'Investimenti e debito'!W9</f>
        <v>0</v>
      </c>
      <c r="AI18" s="1">
        <f>'Investimenti e debito'!X9</f>
        <v>0</v>
      </c>
      <c r="AJ18" s="1">
        <f>'Investimenti e debito'!Y9</f>
        <v>0</v>
      </c>
      <c r="AK18" s="1">
        <f>'Investimenti e debito'!Z9</f>
        <v>0</v>
      </c>
      <c r="AL18" s="1">
        <f>'Investimenti e debito'!AA9</f>
        <v>0</v>
      </c>
      <c r="AM18" s="1">
        <f>'Investimenti e debito'!AB9</f>
        <v>0</v>
      </c>
      <c r="AN18" s="1">
        <f>'Investimenti e debito'!AC9</f>
        <v>0</v>
      </c>
      <c r="AO18" s="1">
        <f>'Investimenti e debito'!AD9</f>
        <v>0</v>
      </c>
      <c r="AP18" s="1">
        <f>'Investimenti e debito'!AE9</f>
        <v>0</v>
      </c>
      <c r="AQ18" s="1">
        <f>'Investimenti e debito'!AF9</f>
        <v>0</v>
      </c>
      <c r="AR18" s="1">
        <f>'Investimenti e debito'!AG9</f>
        <v>0</v>
      </c>
      <c r="AS18" s="1">
        <f>'Investimenti e debito'!AH9</f>
        <v>0</v>
      </c>
      <c r="AT18" s="1">
        <f>'Investimenti e debito'!AI9</f>
        <v>0</v>
      </c>
      <c r="AU18" s="1">
        <f>'Investimenti e debito'!AJ9</f>
        <v>0</v>
      </c>
      <c r="AV18" s="1">
        <f>'Investimenti e debito'!AK9</f>
        <v>0</v>
      </c>
      <c r="AW18" s="1">
        <f>'Investimenti e debito'!AL9</f>
        <v>0</v>
      </c>
      <c r="AX18" s="1">
        <f>'Investimenti e debito'!AM9</f>
        <v>0</v>
      </c>
      <c r="AY18" s="1">
        <f>'Investimenti e debito'!AN9</f>
        <v>0</v>
      </c>
      <c r="AZ18" s="1">
        <f>'Investimenti e debito'!AO9</f>
        <v>0</v>
      </c>
      <c r="BA18" s="1">
        <f>'Investimenti e debito'!AP9</f>
        <v>0</v>
      </c>
      <c r="BB18" s="1">
        <f>'Investimenti e debito'!AQ9</f>
        <v>0</v>
      </c>
      <c r="BC18" s="1">
        <f>'Investimenti e debito'!AR9</f>
        <v>0</v>
      </c>
      <c r="BD18" s="1">
        <f>'Investimenti e debito'!AS9</f>
        <v>0</v>
      </c>
      <c r="BE18" s="1">
        <f>'Investimenti e debito'!AT9</f>
        <v>0</v>
      </c>
      <c r="BF18" s="1">
        <f>'Investimenti e debito'!AU9</f>
        <v>0</v>
      </c>
      <c r="BG18" s="1">
        <f>'Investimenti e debito'!AV9</f>
        <v>0</v>
      </c>
      <c r="BH18" s="1">
        <f>'Investimenti e debito'!AW9</f>
        <v>0</v>
      </c>
      <c r="BI18" s="1">
        <f>'Investimenti e debito'!AX9</f>
        <v>0</v>
      </c>
      <c r="BJ18" s="1">
        <f>'Investimenti e debito'!AY9</f>
        <v>0</v>
      </c>
      <c r="BK18" s="1">
        <f>'Investimenti e debito'!AZ9</f>
        <v>0</v>
      </c>
      <c r="BL18" s="1">
        <f>'Investimenti e debito'!BA9</f>
        <v>0</v>
      </c>
      <c r="BM18" s="1">
        <f>'Investimenti e debito'!BB9</f>
        <v>0</v>
      </c>
      <c r="BN18" s="1">
        <f>'Investimenti e debito'!BC9</f>
        <v>0</v>
      </c>
      <c r="BO18" s="1">
        <f>'Investimenti e debito'!BD9</f>
        <v>0</v>
      </c>
      <c r="BP18" s="1">
        <f>'Investimenti e debito'!BE9</f>
        <v>0</v>
      </c>
      <c r="BQ18" s="1">
        <f>'Investimenti e debito'!BF9</f>
        <v>0</v>
      </c>
      <c r="BR18" s="1">
        <f>'Investimenti e debito'!BG9</f>
        <v>0</v>
      </c>
      <c r="BS18" s="1">
        <f>'Investimenti e debito'!BH9</f>
        <v>0</v>
      </c>
      <c r="BT18" s="1">
        <f>'Investimenti e debito'!BI9</f>
        <v>0</v>
      </c>
      <c r="BU18" s="1">
        <f>'Investimenti e debito'!BJ9</f>
        <v>0</v>
      </c>
      <c r="BV18" s="1">
        <f>'Investimenti e debito'!BK9</f>
        <v>0</v>
      </c>
      <c r="BW18" s="1">
        <f>'Investimenti e debito'!BL9</f>
        <v>0</v>
      </c>
      <c r="BX18" s="1">
        <f>'Investimenti e debito'!BM9</f>
        <v>0</v>
      </c>
      <c r="BY18" s="1">
        <f>'Investimenti e debito'!BN9</f>
        <v>0</v>
      </c>
      <c r="BZ18" s="1">
        <f>'Investimenti e debito'!BO9</f>
        <v>0</v>
      </c>
      <c r="CA18" s="1">
        <f>'Investimenti e debito'!BP9</f>
        <v>0</v>
      </c>
      <c r="CB18" s="1">
        <f>'Investimenti e debito'!BQ9</f>
        <v>0</v>
      </c>
      <c r="CC18" s="1">
        <f>'Investimenti e debito'!BR9</f>
        <v>0</v>
      </c>
      <c r="CD18" s="1">
        <f>'Investimenti e debito'!BS9</f>
        <v>0</v>
      </c>
      <c r="CE18" s="1">
        <f>'Investimenti e debito'!BT9</f>
        <v>0</v>
      </c>
      <c r="CF18" s="1">
        <f>'Investimenti e debito'!BU9</f>
        <v>0</v>
      </c>
      <c r="CG18" s="1">
        <f>'Investimenti e debito'!BV9</f>
        <v>0</v>
      </c>
      <c r="CH18" s="1">
        <f>'Investimenti e debito'!BW9</f>
        <v>0</v>
      </c>
      <c r="CI18" s="1">
        <f>'Investimenti e debito'!BX9</f>
        <v>0</v>
      </c>
      <c r="CJ18" s="1">
        <f>'Investimenti e debito'!BY9</f>
        <v>0</v>
      </c>
      <c r="CK18" s="1">
        <f>'Investimenti e debito'!BZ9</f>
        <v>0</v>
      </c>
      <c r="CL18" s="1">
        <f>'Investimenti e debito'!CA9</f>
        <v>0</v>
      </c>
      <c r="CM18" s="1">
        <f>'Investimenti e debito'!CB9</f>
        <v>0</v>
      </c>
      <c r="CN18" s="1">
        <f>'Investimenti e debito'!CC9</f>
        <v>0</v>
      </c>
      <c r="CO18" s="1">
        <f>'Investimenti e debito'!CD9</f>
        <v>0</v>
      </c>
      <c r="CP18" s="1">
        <f>'Investimenti e debito'!CE9</f>
        <v>0</v>
      </c>
      <c r="CQ18" s="1">
        <f>'Investimenti e debito'!CF9</f>
        <v>0</v>
      </c>
      <c r="CR18" s="1">
        <f>'Investimenti e debito'!CG9</f>
        <v>0</v>
      </c>
      <c r="CS18" s="1">
        <f>'Investimenti e debito'!CH9</f>
        <v>0</v>
      </c>
      <c r="CT18" s="1">
        <f>'Investimenti e debito'!CI9</f>
        <v>0</v>
      </c>
      <c r="CU18" s="1">
        <f>'Investimenti e debito'!CJ9</f>
        <v>0</v>
      </c>
      <c r="CV18" s="1">
        <f>'Investimenti e debito'!CK9</f>
        <v>0</v>
      </c>
      <c r="CW18" s="1">
        <f>'Investimenti e debito'!CL9</f>
        <v>0</v>
      </c>
      <c r="CX18" s="1">
        <f>'Investimenti e debito'!CM9</f>
        <v>0</v>
      </c>
      <c r="CY18" s="1">
        <f>'Investimenti e debito'!CN9</f>
        <v>0</v>
      </c>
      <c r="CZ18" s="1">
        <f>'Investimenti e debito'!CO9</f>
        <v>0</v>
      </c>
      <c r="DA18" s="1">
        <f>'Investimenti e debito'!CP9</f>
        <v>0</v>
      </c>
      <c r="DB18" s="1">
        <f>'Investimenti e debito'!CQ9</f>
        <v>0</v>
      </c>
      <c r="DC18" s="1">
        <f>'Investimenti e debito'!CR9</f>
        <v>0</v>
      </c>
      <c r="DD18" s="1">
        <f>'Investimenti e debito'!CS9</f>
        <v>0</v>
      </c>
      <c r="DE18" s="1">
        <f>'Investimenti e debito'!CT9</f>
        <v>0</v>
      </c>
      <c r="DF18" s="1">
        <f>'Investimenti e debito'!CU9</f>
        <v>0</v>
      </c>
      <c r="DG18" s="1">
        <f>'Investimenti e debito'!CV9</f>
        <v>0</v>
      </c>
      <c r="DH18" s="1">
        <f>'Investimenti e debito'!CW9</f>
        <v>0</v>
      </c>
      <c r="DI18" s="1">
        <f>'Investimenti e debito'!CX9</f>
        <v>0</v>
      </c>
      <c r="DJ18" s="1">
        <f>'Investimenti e debito'!CY9</f>
        <v>0</v>
      </c>
      <c r="DK18" s="1">
        <f>'Investimenti e debito'!CZ9</f>
        <v>0</v>
      </c>
      <c r="DL18" s="1">
        <f>'Investimenti e debito'!DA9</f>
        <v>0</v>
      </c>
      <c r="DM18" s="1">
        <f>'Investimenti e debito'!DB9</f>
        <v>0</v>
      </c>
      <c r="DN18" s="1">
        <f>'Investimenti e debito'!DC9</f>
        <v>0</v>
      </c>
      <c r="DO18" s="1">
        <f>'Investimenti e debito'!DD9</f>
        <v>0</v>
      </c>
      <c r="DP18" s="1">
        <f>'Investimenti e debito'!DE9</f>
        <v>0</v>
      </c>
      <c r="DQ18" s="1">
        <f>'Investimenti e debito'!DF9</f>
        <v>0</v>
      </c>
      <c r="DR18" s="1">
        <f>'Investimenti e debito'!DG9</f>
        <v>0</v>
      </c>
    </row>
    <row r="19" spans="1:122" s="1" customFormat="1" x14ac:dyDescent="0.3">
      <c r="A19" t="str">
        <f>'Investimenti e debito'!C10</f>
        <v>Software gestionale</v>
      </c>
      <c r="C19" s="69">
        <f>0</f>
        <v>0</v>
      </c>
      <c r="D19" s="69">
        <f>0</f>
        <v>0</v>
      </c>
      <c r="E19" s="69">
        <f>0</f>
        <v>0</v>
      </c>
      <c r="F19" s="69">
        <f>0</f>
        <v>0</v>
      </c>
      <c r="G19" s="69">
        <f>0</f>
        <v>0</v>
      </c>
      <c r="H19" s="69">
        <f>0</f>
        <v>0</v>
      </c>
      <c r="I19" s="69">
        <f>0</f>
        <v>0</v>
      </c>
      <c r="J19" s="69">
        <f>0</f>
        <v>0</v>
      </c>
      <c r="K19" s="69">
        <f>0</f>
        <v>0</v>
      </c>
      <c r="L19" s="69">
        <f>0</f>
        <v>0</v>
      </c>
      <c r="M19" s="69">
        <f>0</f>
        <v>0</v>
      </c>
      <c r="N19" s="69">
        <f>0</f>
        <v>0</v>
      </c>
      <c r="O19" s="1">
        <f>'Investimenti e debito'!D10</f>
        <v>0</v>
      </c>
      <c r="P19" s="1">
        <f>'Investimenti e debito'!E10</f>
        <v>0</v>
      </c>
      <c r="Q19" s="1">
        <f>'Investimenti e debito'!F10</f>
        <v>0</v>
      </c>
      <c r="R19" s="1">
        <f>'Investimenti e debito'!G10</f>
        <v>0</v>
      </c>
      <c r="S19" s="1">
        <f>'Investimenti e debito'!H10</f>
        <v>0</v>
      </c>
      <c r="T19" s="1">
        <f>'Investimenti e debito'!I10</f>
        <v>0</v>
      </c>
      <c r="U19" s="1">
        <f>'Investimenti e debito'!J10</f>
        <v>0</v>
      </c>
      <c r="V19" s="1">
        <f>'Investimenti e debito'!K10</f>
        <v>0</v>
      </c>
      <c r="W19" s="1">
        <f>'Investimenti e debito'!L10</f>
        <v>0</v>
      </c>
      <c r="X19" s="1">
        <f>'Investimenti e debito'!M10</f>
        <v>0</v>
      </c>
      <c r="Y19" s="1">
        <f>'Investimenti e debito'!N10</f>
        <v>0</v>
      </c>
      <c r="Z19" s="1">
        <f>'Investimenti e debito'!O10</f>
        <v>0</v>
      </c>
      <c r="AA19" s="1">
        <f>'Investimenti e debito'!P10</f>
        <v>5000</v>
      </c>
      <c r="AB19" s="1">
        <f>'Investimenti e debito'!Q10</f>
        <v>0</v>
      </c>
      <c r="AC19" s="1">
        <f>'Investimenti e debito'!R10</f>
        <v>0</v>
      </c>
      <c r="AD19" s="1">
        <f>'Investimenti e debito'!S10</f>
        <v>0</v>
      </c>
      <c r="AE19" s="1">
        <f>'Investimenti e debito'!T10</f>
        <v>0</v>
      </c>
      <c r="AF19" s="1">
        <f>'Investimenti e debito'!U10</f>
        <v>0</v>
      </c>
      <c r="AG19" s="1">
        <f>'Investimenti e debito'!V10</f>
        <v>0</v>
      </c>
      <c r="AH19" s="1">
        <f>'Investimenti e debito'!W10</f>
        <v>0</v>
      </c>
      <c r="AI19" s="1">
        <f>'Investimenti e debito'!X10</f>
        <v>0</v>
      </c>
      <c r="AJ19" s="1">
        <f>'Investimenti e debito'!Y10</f>
        <v>0</v>
      </c>
      <c r="AK19" s="1">
        <f>'Investimenti e debito'!Z10</f>
        <v>0</v>
      </c>
      <c r="AL19" s="1">
        <f>'Investimenti e debito'!AA10</f>
        <v>0</v>
      </c>
      <c r="AM19" s="1">
        <f>'Investimenti e debito'!AB10</f>
        <v>0</v>
      </c>
      <c r="AN19" s="1">
        <f>'Investimenti e debito'!AC10</f>
        <v>0</v>
      </c>
      <c r="AO19" s="1">
        <f>'Investimenti e debito'!AD10</f>
        <v>0</v>
      </c>
      <c r="AP19" s="1">
        <f>'Investimenti e debito'!AE10</f>
        <v>0</v>
      </c>
      <c r="AQ19" s="1">
        <f>'Investimenti e debito'!AF10</f>
        <v>0</v>
      </c>
      <c r="AR19" s="1">
        <f>'Investimenti e debito'!AG10</f>
        <v>0</v>
      </c>
      <c r="AS19" s="1">
        <f>'Investimenti e debito'!AH10</f>
        <v>0</v>
      </c>
      <c r="AT19" s="1">
        <f>'Investimenti e debito'!AI10</f>
        <v>0</v>
      </c>
      <c r="AU19" s="1">
        <f>'Investimenti e debito'!AJ10</f>
        <v>0</v>
      </c>
      <c r="AV19" s="1">
        <f>'Investimenti e debito'!AK10</f>
        <v>0</v>
      </c>
      <c r="AW19" s="1">
        <f>'Investimenti e debito'!AL10</f>
        <v>0</v>
      </c>
      <c r="AX19" s="1">
        <f>'Investimenti e debito'!AM10</f>
        <v>0</v>
      </c>
      <c r="AY19" s="1">
        <f>'Investimenti e debito'!AN10</f>
        <v>0</v>
      </c>
      <c r="AZ19" s="1">
        <f>'Investimenti e debito'!AO10</f>
        <v>0</v>
      </c>
      <c r="BA19" s="1">
        <f>'Investimenti e debito'!AP10</f>
        <v>0</v>
      </c>
      <c r="BB19" s="1">
        <f>'Investimenti e debito'!AQ10</f>
        <v>0</v>
      </c>
      <c r="BC19" s="1">
        <f>'Investimenti e debito'!AR10</f>
        <v>0</v>
      </c>
      <c r="BD19" s="1">
        <f>'Investimenti e debito'!AS10</f>
        <v>0</v>
      </c>
      <c r="BE19" s="1">
        <f>'Investimenti e debito'!AT10</f>
        <v>0</v>
      </c>
      <c r="BF19" s="1">
        <f>'Investimenti e debito'!AU10</f>
        <v>0</v>
      </c>
      <c r="BG19" s="1">
        <f>'Investimenti e debito'!AV10</f>
        <v>0</v>
      </c>
      <c r="BH19" s="1">
        <f>'Investimenti e debito'!AW10</f>
        <v>0</v>
      </c>
      <c r="BI19" s="1">
        <f>'Investimenti e debito'!AX10</f>
        <v>0</v>
      </c>
      <c r="BJ19" s="1">
        <f>'Investimenti e debito'!AY10</f>
        <v>0</v>
      </c>
      <c r="BK19" s="1">
        <f>'Investimenti e debito'!AZ10</f>
        <v>0</v>
      </c>
      <c r="BL19" s="1">
        <f>'Investimenti e debito'!BA10</f>
        <v>0</v>
      </c>
      <c r="BM19" s="1">
        <f>'Investimenti e debito'!BB10</f>
        <v>0</v>
      </c>
      <c r="BN19" s="1">
        <f>'Investimenti e debito'!BC10</f>
        <v>0</v>
      </c>
      <c r="BO19" s="1">
        <f>'Investimenti e debito'!BD10</f>
        <v>0</v>
      </c>
      <c r="BP19" s="1">
        <f>'Investimenti e debito'!BE10</f>
        <v>0</v>
      </c>
      <c r="BQ19" s="1">
        <f>'Investimenti e debito'!BF10</f>
        <v>0</v>
      </c>
      <c r="BR19" s="1">
        <f>'Investimenti e debito'!BG10</f>
        <v>0</v>
      </c>
      <c r="BS19" s="1">
        <f>'Investimenti e debito'!BH10</f>
        <v>0</v>
      </c>
      <c r="BT19" s="1">
        <f>'Investimenti e debito'!BI10</f>
        <v>0</v>
      </c>
      <c r="BU19" s="1">
        <f>'Investimenti e debito'!BJ10</f>
        <v>0</v>
      </c>
      <c r="BV19" s="1">
        <f>'Investimenti e debito'!BK10</f>
        <v>0</v>
      </c>
      <c r="BW19" s="1">
        <f>'Investimenti e debito'!BL10</f>
        <v>0</v>
      </c>
      <c r="BX19" s="1">
        <f>'Investimenti e debito'!BM10</f>
        <v>0</v>
      </c>
      <c r="BY19" s="1">
        <f>'Investimenti e debito'!BN10</f>
        <v>0</v>
      </c>
      <c r="BZ19" s="1">
        <f>'Investimenti e debito'!BO10</f>
        <v>0</v>
      </c>
      <c r="CA19" s="1">
        <f>'Investimenti e debito'!BP10</f>
        <v>0</v>
      </c>
      <c r="CB19" s="1">
        <f>'Investimenti e debito'!BQ10</f>
        <v>0</v>
      </c>
      <c r="CC19" s="1">
        <f>'Investimenti e debito'!BR10</f>
        <v>0</v>
      </c>
      <c r="CD19" s="1">
        <f>'Investimenti e debito'!BS10</f>
        <v>0</v>
      </c>
      <c r="CE19" s="1">
        <f>'Investimenti e debito'!BT10</f>
        <v>0</v>
      </c>
      <c r="CF19" s="1">
        <f>'Investimenti e debito'!BU10</f>
        <v>0</v>
      </c>
      <c r="CG19" s="1">
        <f>'Investimenti e debito'!BV10</f>
        <v>0</v>
      </c>
      <c r="CH19" s="1">
        <f>'Investimenti e debito'!BW10</f>
        <v>0</v>
      </c>
      <c r="CI19" s="1">
        <f>'Investimenti e debito'!BX10</f>
        <v>0</v>
      </c>
      <c r="CJ19" s="1">
        <f>'Investimenti e debito'!BY10</f>
        <v>0</v>
      </c>
      <c r="CK19" s="1">
        <f>'Investimenti e debito'!BZ10</f>
        <v>0</v>
      </c>
      <c r="CL19" s="1">
        <f>'Investimenti e debito'!CA10</f>
        <v>0</v>
      </c>
      <c r="CM19" s="1">
        <f>'Investimenti e debito'!CB10</f>
        <v>0</v>
      </c>
      <c r="CN19" s="1">
        <f>'Investimenti e debito'!CC10</f>
        <v>0</v>
      </c>
      <c r="CO19" s="1">
        <f>'Investimenti e debito'!CD10</f>
        <v>0</v>
      </c>
      <c r="CP19" s="1">
        <f>'Investimenti e debito'!CE10</f>
        <v>0</v>
      </c>
      <c r="CQ19" s="1">
        <f>'Investimenti e debito'!CF10</f>
        <v>0</v>
      </c>
      <c r="CR19" s="1">
        <f>'Investimenti e debito'!CG10</f>
        <v>0</v>
      </c>
      <c r="CS19" s="1">
        <f>'Investimenti e debito'!CH10</f>
        <v>0</v>
      </c>
      <c r="CT19" s="1">
        <f>'Investimenti e debito'!CI10</f>
        <v>0</v>
      </c>
      <c r="CU19" s="1">
        <f>'Investimenti e debito'!CJ10</f>
        <v>0</v>
      </c>
      <c r="CV19" s="1">
        <f>'Investimenti e debito'!CK10</f>
        <v>0</v>
      </c>
      <c r="CW19" s="1">
        <f>'Investimenti e debito'!CL10</f>
        <v>0</v>
      </c>
      <c r="CX19" s="1">
        <f>'Investimenti e debito'!CM10</f>
        <v>0</v>
      </c>
      <c r="CY19" s="1">
        <f>'Investimenti e debito'!CN10</f>
        <v>0</v>
      </c>
      <c r="CZ19" s="1">
        <f>'Investimenti e debito'!CO10</f>
        <v>0</v>
      </c>
      <c r="DA19" s="1">
        <f>'Investimenti e debito'!CP10</f>
        <v>0</v>
      </c>
      <c r="DB19" s="1">
        <f>'Investimenti e debito'!CQ10</f>
        <v>0</v>
      </c>
      <c r="DC19" s="1">
        <f>'Investimenti e debito'!CR10</f>
        <v>0</v>
      </c>
      <c r="DD19" s="1">
        <f>'Investimenti e debito'!CS10</f>
        <v>0</v>
      </c>
      <c r="DE19" s="1">
        <f>'Investimenti e debito'!CT10</f>
        <v>0</v>
      </c>
      <c r="DF19" s="1">
        <f>'Investimenti e debito'!CU10</f>
        <v>0</v>
      </c>
      <c r="DG19" s="1">
        <f>'Investimenti e debito'!CV10</f>
        <v>0</v>
      </c>
      <c r="DH19" s="1">
        <f>'Investimenti e debito'!CW10</f>
        <v>0</v>
      </c>
      <c r="DI19" s="1">
        <f>'Investimenti e debito'!CX10</f>
        <v>0</v>
      </c>
      <c r="DJ19" s="1">
        <f>'Investimenti e debito'!CY10</f>
        <v>0</v>
      </c>
      <c r="DK19" s="1">
        <f>'Investimenti e debito'!CZ10</f>
        <v>0</v>
      </c>
      <c r="DL19" s="1">
        <f>'Investimenti e debito'!DA10</f>
        <v>0</v>
      </c>
      <c r="DM19" s="1">
        <f>'Investimenti e debito'!DB10</f>
        <v>0</v>
      </c>
      <c r="DN19" s="1">
        <f>'Investimenti e debito'!DC10</f>
        <v>0</v>
      </c>
      <c r="DO19" s="1">
        <f>'Investimenti e debito'!DD10</f>
        <v>0</v>
      </c>
      <c r="DP19" s="1">
        <f>'Investimenti e debito'!DE10</f>
        <v>0</v>
      </c>
      <c r="DQ19" s="1">
        <f>'Investimenti e debito'!DF10</f>
        <v>0</v>
      </c>
      <c r="DR19" s="1">
        <f>'Investimenti e debito'!DG10</f>
        <v>0</v>
      </c>
    </row>
    <row r="20" spans="1:122" s="70" customFormat="1" x14ac:dyDescent="0.3">
      <c r="A20" s="324" t="s">
        <v>262</v>
      </c>
      <c r="C20" s="71">
        <f>0</f>
        <v>0</v>
      </c>
      <c r="D20" s="71">
        <f>0</f>
        <v>0</v>
      </c>
      <c r="E20" s="71">
        <f>0</f>
        <v>0</v>
      </c>
      <c r="F20" s="71">
        <f>0</f>
        <v>0</v>
      </c>
      <c r="G20" s="71">
        <f>0</f>
        <v>0</v>
      </c>
      <c r="H20" s="71">
        <f>0</f>
        <v>0</v>
      </c>
      <c r="I20" s="71">
        <f>0</f>
        <v>0</v>
      </c>
      <c r="J20" s="71">
        <f>0</f>
        <v>0</v>
      </c>
      <c r="K20" s="71">
        <f>0</f>
        <v>0</v>
      </c>
      <c r="L20" s="71">
        <f>0</f>
        <v>0</v>
      </c>
      <c r="M20" s="71">
        <f>0</f>
        <v>0</v>
      </c>
      <c r="N20" s="71">
        <f>0</f>
        <v>0</v>
      </c>
      <c r="O20" s="71">
        <f>0</f>
        <v>0</v>
      </c>
      <c r="P20" s="70">
        <f>INPUT!$E$32/7</f>
        <v>16157.142857142857</v>
      </c>
      <c r="Q20" s="70">
        <f>INPUT!$E$32/7</f>
        <v>16157.142857142857</v>
      </c>
      <c r="R20" s="70">
        <f>INPUT!$E$32/7</f>
        <v>16157.142857142857</v>
      </c>
      <c r="S20" s="70">
        <f>INPUT!$E$32/7</f>
        <v>16157.142857142857</v>
      </c>
      <c r="T20" s="70">
        <f>INPUT!$E$32/7</f>
        <v>16157.142857142857</v>
      </c>
      <c r="U20" s="70">
        <f>INPUT!$E$32/7</f>
        <v>16157.142857142857</v>
      </c>
      <c r="V20" s="70">
        <f>INPUT!$E$32/7</f>
        <v>16157.142857142857</v>
      </c>
      <c r="W20" s="70">
        <v>0</v>
      </c>
      <c r="X20" s="70">
        <v>0</v>
      </c>
      <c r="Y20" s="70">
        <v>0</v>
      </c>
      <c r="Z20" s="70">
        <v>0</v>
      </c>
      <c r="AA20" s="70">
        <v>0</v>
      </c>
      <c r="AB20" s="70">
        <v>0</v>
      </c>
      <c r="AC20" s="70">
        <v>0</v>
      </c>
      <c r="AD20" s="70">
        <v>0</v>
      </c>
      <c r="AE20" s="70">
        <v>0</v>
      </c>
      <c r="AF20" s="70">
        <v>0</v>
      </c>
      <c r="AG20" s="70">
        <v>0</v>
      </c>
      <c r="AH20" s="70">
        <v>0</v>
      </c>
      <c r="AI20" s="70">
        <v>0</v>
      </c>
      <c r="AJ20" s="70">
        <v>0</v>
      </c>
      <c r="AK20" s="70">
        <v>0</v>
      </c>
      <c r="AL20" s="70">
        <v>0</v>
      </c>
      <c r="AM20" s="70">
        <v>0</v>
      </c>
      <c r="AN20" s="70">
        <v>0</v>
      </c>
      <c r="AO20" s="70">
        <v>0</v>
      </c>
      <c r="AP20" s="70">
        <v>0</v>
      </c>
      <c r="AQ20" s="70">
        <v>0</v>
      </c>
      <c r="AR20" s="70">
        <v>0</v>
      </c>
      <c r="AS20" s="70">
        <v>0</v>
      </c>
      <c r="AT20" s="70">
        <v>0</v>
      </c>
      <c r="AU20" s="70">
        <v>0</v>
      </c>
      <c r="AV20" s="70">
        <v>0</v>
      </c>
      <c r="AW20" s="70">
        <v>0</v>
      </c>
      <c r="AX20" s="70">
        <v>0</v>
      </c>
      <c r="AY20" s="70">
        <v>0</v>
      </c>
      <c r="AZ20" s="70">
        <v>0</v>
      </c>
      <c r="BA20" s="70">
        <v>0</v>
      </c>
      <c r="BB20" s="70">
        <v>0</v>
      </c>
      <c r="BC20" s="70">
        <v>0</v>
      </c>
      <c r="BD20" s="70">
        <v>0</v>
      </c>
      <c r="BE20" s="70">
        <v>0</v>
      </c>
      <c r="BF20" s="70">
        <v>0</v>
      </c>
      <c r="BG20" s="70">
        <v>0</v>
      </c>
      <c r="BH20" s="70">
        <v>0</v>
      </c>
      <c r="BI20" s="70">
        <v>0</v>
      </c>
      <c r="BJ20" s="70">
        <v>0</v>
      </c>
      <c r="BK20" s="70">
        <v>0</v>
      </c>
      <c r="BL20" s="70">
        <v>0</v>
      </c>
      <c r="BM20" s="70">
        <v>0</v>
      </c>
      <c r="BN20" s="70">
        <v>0</v>
      </c>
      <c r="BO20" s="70">
        <v>0</v>
      </c>
      <c r="BP20" s="70">
        <v>0</v>
      </c>
      <c r="BQ20" s="70">
        <v>0</v>
      </c>
      <c r="BR20" s="70">
        <v>0</v>
      </c>
      <c r="BS20" s="70">
        <v>0</v>
      </c>
      <c r="BT20" s="70">
        <v>0</v>
      </c>
      <c r="BU20" s="70">
        <v>0</v>
      </c>
      <c r="BV20" s="70">
        <v>0</v>
      </c>
      <c r="BW20" s="70">
        <v>0</v>
      </c>
      <c r="BX20" s="70">
        <v>0</v>
      </c>
      <c r="BY20" s="70">
        <v>0</v>
      </c>
      <c r="BZ20" s="70">
        <v>0</v>
      </c>
      <c r="CA20" s="70">
        <v>0</v>
      </c>
      <c r="CB20" s="70">
        <v>0</v>
      </c>
      <c r="CC20" s="70">
        <v>0</v>
      </c>
      <c r="CD20" s="70">
        <v>0</v>
      </c>
      <c r="CE20" s="70">
        <v>0</v>
      </c>
      <c r="CF20" s="70">
        <v>0</v>
      </c>
      <c r="CG20" s="70">
        <v>0</v>
      </c>
      <c r="CH20" s="70">
        <v>0</v>
      </c>
      <c r="CI20" s="70">
        <v>0</v>
      </c>
      <c r="CJ20" s="70">
        <v>0</v>
      </c>
      <c r="CK20" s="70">
        <v>0</v>
      </c>
      <c r="CL20" s="70">
        <v>0</v>
      </c>
      <c r="CM20" s="70">
        <v>0</v>
      </c>
      <c r="CN20" s="70">
        <v>0</v>
      </c>
      <c r="CO20" s="70">
        <v>0</v>
      </c>
      <c r="CP20" s="70">
        <v>0</v>
      </c>
      <c r="CQ20" s="70">
        <v>0</v>
      </c>
      <c r="CR20" s="70">
        <v>0</v>
      </c>
      <c r="CS20" s="70">
        <v>0</v>
      </c>
      <c r="CT20" s="70">
        <v>0</v>
      </c>
      <c r="CU20" s="70">
        <v>0</v>
      </c>
      <c r="CV20" s="70">
        <v>0</v>
      </c>
      <c r="CW20" s="70">
        <v>0</v>
      </c>
      <c r="CX20" s="70">
        <v>0</v>
      </c>
      <c r="CY20" s="70">
        <v>0</v>
      </c>
      <c r="CZ20" s="70">
        <v>0</v>
      </c>
      <c r="DA20" s="70">
        <v>0</v>
      </c>
      <c r="DB20" s="70">
        <v>0</v>
      </c>
      <c r="DC20" s="70">
        <v>0</v>
      </c>
      <c r="DD20" s="70">
        <v>0</v>
      </c>
      <c r="DE20" s="70">
        <v>0</v>
      </c>
      <c r="DF20" s="70">
        <v>0</v>
      </c>
      <c r="DG20" s="70">
        <v>0</v>
      </c>
      <c r="DH20" s="70">
        <v>0</v>
      </c>
      <c r="DI20" s="70">
        <v>0</v>
      </c>
      <c r="DJ20" s="70">
        <v>0</v>
      </c>
      <c r="DK20" s="70">
        <v>0</v>
      </c>
      <c r="DL20" s="70">
        <v>0</v>
      </c>
      <c r="DM20" s="70">
        <v>0</v>
      </c>
      <c r="DN20" s="70">
        <v>0</v>
      </c>
      <c r="DO20" s="70">
        <v>0</v>
      </c>
      <c r="DP20" s="70">
        <v>0</v>
      </c>
      <c r="DQ20" s="70">
        <v>0</v>
      </c>
      <c r="DR20" s="70">
        <v>0</v>
      </c>
    </row>
    <row r="21" spans="1:122" s="70" customFormat="1" x14ac:dyDescent="0.3">
      <c r="A21" s="324" t="s">
        <v>280</v>
      </c>
      <c r="C21" s="71">
        <v>0</v>
      </c>
      <c r="D21" s="71">
        <v>0</v>
      </c>
      <c r="E21" s="71">
        <v>0</v>
      </c>
      <c r="F21" s="71">
        <v>0</v>
      </c>
      <c r="G21" s="71">
        <v>0</v>
      </c>
      <c r="H21" s="71">
        <v>0</v>
      </c>
      <c r="I21" s="71">
        <v>0</v>
      </c>
      <c r="J21" s="71">
        <v>0</v>
      </c>
      <c r="K21" s="71">
        <v>0</v>
      </c>
      <c r="L21" s="71">
        <v>0</v>
      </c>
      <c r="M21" s="71">
        <v>0</v>
      </c>
      <c r="N21" s="71">
        <v>0</v>
      </c>
      <c r="O21" s="71">
        <v>0</v>
      </c>
      <c r="P21" s="71">
        <v>0</v>
      </c>
      <c r="Q21" s="71">
        <v>0</v>
      </c>
      <c r="R21" s="71">
        <v>0</v>
      </c>
      <c r="S21" s="71">
        <v>0</v>
      </c>
      <c r="T21" s="71">
        <v>0</v>
      </c>
      <c r="U21" s="71">
        <v>0</v>
      </c>
      <c r="V21" s="70">
        <f>INPUT!E36</f>
        <v>27000</v>
      </c>
    </row>
    <row r="22" spans="1:122" s="70" customFormat="1" x14ac:dyDescent="0.3">
      <c r="A22" s="324" t="s">
        <v>263</v>
      </c>
      <c r="C22" s="71">
        <f>0</f>
        <v>0</v>
      </c>
      <c r="D22" s="71">
        <f>0</f>
        <v>0</v>
      </c>
      <c r="E22" s="71">
        <f>0</f>
        <v>0</v>
      </c>
      <c r="F22" s="71">
        <f>0</f>
        <v>0</v>
      </c>
      <c r="G22" s="71">
        <f>0</f>
        <v>0</v>
      </c>
      <c r="H22" s="71">
        <f>0</f>
        <v>0</v>
      </c>
      <c r="I22" s="71">
        <f>0</f>
        <v>0</v>
      </c>
      <c r="J22" s="71">
        <f>0</f>
        <v>0</v>
      </c>
      <c r="K22" s="71">
        <f>INPUT!$E$34/3</f>
        <v>10000</v>
      </c>
      <c r="L22" s="71">
        <f>INPUT!$E$34/3</f>
        <v>10000</v>
      </c>
      <c r="M22" s="71">
        <f>INPUT!$E$34/3</f>
        <v>10000</v>
      </c>
      <c r="N22" s="71"/>
      <c r="O22" s="71"/>
    </row>
    <row r="23" spans="1:122" s="71" customFormat="1" x14ac:dyDescent="0.3">
      <c r="A23" s="305" t="s">
        <v>244</v>
      </c>
      <c r="B23" s="316"/>
      <c r="C23" s="316">
        <f>C12-C13</f>
        <v>5422.7133333333295</v>
      </c>
      <c r="D23" s="316">
        <f t="shared" ref="D23:BO23" si="4">D12-D13</f>
        <v>13144.273333333331</v>
      </c>
      <c r="E23" s="316">
        <f t="shared" si="4"/>
        <v>14651.093333333331</v>
      </c>
      <c r="F23" s="316">
        <f t="shared" si="4"/>
        <v>18142.833333333336</v>
      </c>
      <c r="G23" s="316">
        <f t="shared" si="4"/>
        <v>14860.433333333334</v>
      </c>
      <c r="H23" s="316">
        <f t="shared" si="4"/>
        <v>15884.363333333335</v>
      </c>
      <c r="I23" s="316">
        <f t="shared" si="4"/>
        <v>18675.593333333331</v>
      </c>
      <c r="J23" s="316">
        <f t="shared" si="4"/>
        <v>-7365.8866666666654</v>
      </c>
      <c r="K23" s="316">
        <f t="shared" si="4"/>
        <v>11596.433333333327</v>
      </c>
      <c r="L23" s="316">
        <f t="shared" si="4"/>
        <v>15782.806582098769</v>
      </c>
      <c r="M23" s="316">
        <f t="shared" si="4"/>
        <v>16952.806582098769</v>
      </c>
      <c r="N23" s="316">
        <f t="shared" si="4"/>
        <v>16782.806582098769</v>
      </c>
      <c r="O23" s="316">
        <f t="shared" si="4"/>
        <v>-188539.82754540374</v>
      </c>
      <c r="P23" s="316">
        <f t="shared" si="4"/>
        <v>13653.652081599925</v>
      </c>
      <c r="Q23" s="316">
        <f t="shared" si="4"/>
        <v>7316.4283988734114</v>
      </c>
      <c r="R23" s="316">
        <f t="shared" si="4"/>
        <v>5662.4781264615685</v>
      </c>
      <c r="S23" s="316">
        <f t="shared" si="4"/>
        <v>8354.8636529026498</v>
      </c>
      <c r="T23" s="316">
        <f t="shared" si="4"/>
        <v>6213.6628435763232</v>
      </c>
      <c r="U23" s="316">
        <f t="shared" si="4"/>
        <v>7418.954521547932</v>
      </c>
      <c r="V23" s="316">
        <f t="shared" si="4"/>
        <v>-18209.181520645307</v>
      </c>
      <c r="W23" s="316">
        <f>W12-W13</f>
        <v>21419.256933264434</v>
      </c>
      <c r="X23" s="316">
        <f t="shared" si="4"/>
        <v>19804.508766041406</v>
      </c>
      <c r="Y23" s="316">
        <f t="shared" si="4"/>
        <v>22536.578193141235</v>
      </c>
      <c r="Z23" s="316">
        <f t="shared" si="4"/>
        <v>12935.549005775625</v>
      </c>
      <c r="AA23" s="316">
        <f t="shared" si="4"/>
        <v>17035.687245799745</v>
      </c>
      <c r="AB23" s="316">
        <f t="shared" si="4"/>
        <v>27537.168647478131</v>
      </c>
      <c r="AC23" s="316">
        <f t="shared" si="4"/>
        <v>29386.899787213391</v>
      </c>
      <c r="AD23" s="316">
        <f t="shared" si="4"/>
        <v>27904.982105849456</v>
      </c>
      <c r="AE23" s="316">
        <f t="shared" si="4"/>
        <v>30771.518292387067</v>
      </c>
      <c r="AF23" s="316">
        <f t="shared" si="4"/>
        <v>30306.612299349406</v>
      </c>
      <c r="AG23" s="316">
        <f t="shared" si="4"/>
        <v>30190.369358336953</v>
      </c>
      <c r="AH23" s="316">
        <f t="shared" si="4"/>
        <v>31742.895995773324</v>
      </c>
      <c r="AI23" s="316">
        <f t="shared" si="4"/>
        <v>33644.30004884574</v>
      </c>
      <c r="AJ23" s="316">
        <f t="shared" si="4"/>
        <v>32214.690681641347</v>
      </c>
      <c r="AK23" s="316">
        <f t="shared" si="4"/>
        <v>35134.17840148243</v>
      </c>
      <c r="AL23" s="316">
        <f t="shared" si="4"/>
        <v>25722.875075462747</v>
      </c>
      <c r="AM23" s="316">
        <f t="shared" si="4"/>
        <v>29596.379441014677</v>
      </c>
      <c r="AN23" s="316">
        <f t="shared" si="4"/>
        <v>36203.835147546881</v>
      </c>
      <c r="AO23" s="316">
        <f t="shared" si="4"/>
        <v>38160.843736562092</v>
      </c>
      <c r="AP23" s="316">
        <f t="shared" si="4"/>
        <v>36787.522683714458</v>
      </c>
      <c r="AQ23" s="316">
        <f t="shared" si="4"/>
        <v>39763.990910217079</v>
      </c>
      <c r="AR23" s="316">
        <f t="shared" si="4"/>
        <v>39410.368800638185</v>
      </c>
      <c r="AS23" s="316">
        <f t="shared" si="4"/>
        <v>39406.778220917127</v>
      </c>
      <c r="AT23" s="316">
        <f t="shared" si="4"/>
        <v>41073.342536601936</v>
      </c>
      <c r="AU23" s="316">
        <f t="shared" si="4"/>
        <v>43090.186631311371</v>
      </c>
      <c r="AV23" s="316">
        <f t="shared" si="4"/>
        <v>41777.436925424714</v>
      </c>
      <c r="AW23" s="316">
        <f t="shared" si="4"/>
        <v>44815.221395001485</v>
      </c>
      <c r="AX23" s="316">
        <f t="shared" si="4"/>
        <v>35523.669590934238</v>
      </c>
      <c r="AY23" s="316">
        <f t="shared" si="4"/>
        <v>39651.72815216428</v>
      </c>
      <c r="AZ23" s="316">
        <f t="shared" si="4"/>
        <v>45381.898850000747</v>
      </c>
      <c r="BA23" s="316">
        <f t="shared" si="4"/>
        <v>47463.131570952646</v>
      </c>
      <c r="BB23" s="316">
        <f t="shared" si="4"/>
        <v>46215.562361534037</v>
      </c>
      <c r="BC23" s="316">
        <f t="shared" si="4"/>
        <v>49319.328942453118</v>
      </c>
      <c r="BD23" s="316">
        <f t="shared" si="4"/>
        <v>49094.570729224295</v>
      </c>
      <c r="BE23" s="316">
        <f t="shared" si="4"/>
        <v>49221.428853034864</v>
      </c>
      <c r="BF23" s="316">
        <f t="shared" si="4"/>
        <v>51020.046181868085</v>
      </c>
      <c r="BG23" s="316">
        <f t="shared" si="4"/>
        <v>53170.567341886584</v>
      </c>
      <c r="BH23" s="316">
        <f t="shared" si="4"/>
        <v>51993.138739079463</v>
      </c>
      <c r="BI23" s="316">
        <f t="shared" si="4"/>
        <v>55167.908581175572</v>
      </c>
      <c r="BJ23" s="316">
        <f t="shared" si="4"/>
        <v>46015.026899826691</v>
      </c>
      <c r="BK23" s="316">
        <f t="shared" si="4"/>
        <v>56214.645573064503</v>
      </c>
      <c r="BL23" s="316">
        <f t="shared" si="4"/>
        <v>57086.918348033396</v>
      </c>
      <c r="BM23" s="316">
        <f t="shared" si="4"/>
        <v>59312.000864003792</v>
      </c>
      <c r="BN23" s="316">
        <f t="shared" si="4"/>
        <v>58210.050675668688</v>
      </c>
      <c r="BO23" s="316">
        <f t="shared" si="4"/>
        <v>61461.227276727244</v>
      </c>
      <c r="BP23" s="316">
        <f t="shared" ref="BP23:DR23" si="5">BP12-BP13</f>
        <v>61385.692123758774</v>
      </c>
      <c r="BQ23" s="316">
        <f t="shared" si="5"/>
        <v>61663.608660390753</v>
      </c>
      <c r="BR23" s="316">
        <f t="shared" si="5"/>
        <v>63615.142341764709</v>
      </c>
      <c r="BS23" s="316">
        <f t="shared" si="5"/>
        <v>65920.46065930312</v>
      </c>
      <c r="BT23" s="316">
        <f t="shared" si="5"/>
        <v>64899.733165781734</v>
      </c>
      <c r="BU23" s="316">
        <f t="shared" si="5"/>
        <v>68233.131500710384</v>
      </c>
      <c r="BV23" s="316">
        <f t="shared" si="5"/>
        <v>59240.829416026616</v>
      </c>
      <c r="BW23" s="316">
        <f t="shared" si="5"/>
        <v>68584.959225435654</v>
      </c>
      <c r="BX23" s="316">
        <f t="shared" si="5"/>
        <v>68591.188617819367</v>
      </c>
      <c r="BY23" s="316">
        <f t="shared" si="5"/>
        <v>69939.543031554495</v>
      </c>
      <c r="BZ23" s="316">
        <f t="shared" si="5"/>
        <v>67950.048214415932</v>
      </c>
      <c r="CA23" s="316">
        <f t="shared" si="5"/>
        <v>70302.730227350985</v>
      </c>
      <c r="CB23" s="316">
        <f t="shared" si="5"/>
        <v>69317.615448300639</v>
      </c>
      <c r="CC23" s="316">
        <f t="shared" si="5"/>
        <v>68674.730576066679</v>
      </c>
      <c r="CD23" s="316">
        <f t="shared" si="5"/>
        <v>69694.102634226409</v>
      </c>
      <c r="CE23" s="316">
        <f t="shared" si="5"/>
        <v>71055.758975095581</v>
      </c>
      <c r="CF23" s="316">
        <f t="shared" si="5"/>
        <v>69079.727283739281</v>
      </c>
      <c r="CG23" s="316">
        <f t="shared" si="5"/>
        <v>71446.035582032084</v>
      </c>
      <c r="CH23" s="316">
        <f t="shared" si="5"/>
        <v>61474.712232768034</v>
      </c>
      <c r="CI23" s="316">
        <f t="shared" si="5"/>
        <v>70845.785943820578</v>
      </c>
      <c r="CJ23" s="316">
        <f t="shared" si="5"/>
        <v>70879.285772353527</v>
      </c>
      <c r="CK23" s="316">
        <f t="shared" si="5"/>
        <v>72255.241129083704</v>
      </c>
      <c r="CL23" s="316">
        <f t="shared" si="5"/>
        <v>70293.681782595406</v>
      </c>
      <c r="CM23" s="316">
        <f t="shared" si="5"/>
        <v>72674.637863707845</v>
      </c>
      <c r="CN23" s="316">
        <f t="shared" si="5"/>
        <v>71718.13986989588</v>
      </c>
      <c r="CO23" s="316">
        <f t="shared" si="5"/>
        <v>71104.218669765105</v>
      </c>
      <c r="CP23" s="316">
        <f t="shared" si="5"/>
        <v>72152.905507581221</v>
      </c>
      <c r="CQ23" s="316">
        <f t="shared" si="5"/>
        <v>73544.232007855404</v>
      </c>
      <c r="CR23" s="316">
        <f t="shared" si="5"/>
        <v>71598.230179984996</v>
      </c>
      <c r="CS23" s="316">
        <f t="shared" si="5"/>
        <v>73994.932422951882</v>
      </c>
      <c r="CT23" s="316">
        <f t="shared" si="5"/>
        <v>64054.371530077617</v>
      </c>
      <c r="CU23" s="316">
        <f t="shared" si="5"/>
        <v>73456.580693836964</v>
      </c>
      <c r="CV23" s="316">
        <f t="shared" si="5"/>
        <v>73521.593510730541</v>
      </c>
      <c r="CW23" s="316">
        <f t="shared" si="5"/>
        <v>74929.443986216676</v>
      </c>
      <c r="CX23" s="316">
        <f t="shared" si="5"/>
        <v>73000.166539703932</v>
      </c>
      <c r="CY23" s="316">
        <f t="shared" si="5"/>
        <v>75413.796009604644</v>
      </c>
      <c r="CZ23" s="316">
        <f t="shared" si="5"/>
        <v>74490.367658450152</v>
      </c>
      <c r="DA23" s="316">
        <f t="shared" si="5"/>
        <v>73909.917178068717</v>
      </c>
      <c r="DB23" s="316">
        <f t="shared" si="5"/>
        <v>74992.480694826896</v>
      </c>
      <c r="DC23" s="316">
        <f t="shared" si="5"/>
        <v>76418.094774934871</v>
      </c>
      <c r="DD23" s="316">
        <f t="shared" si="5"/>
        <v>74506.79642981675</v>
      </c>
      <c r="DE23" s="316">
        <f t="shared" si="5"/>
        <v>76938.62312154661</v>
      </c>
      <c r="DF23" s="316">
        <f t="shared" si="5"/>
        <v>67033.612768351304</v>
      </c>
      <c r="DG23" s="316">
        <f t="shared" si="5"/>
        <v>76471.803750179883</v>
      </c>
      <c r="DH23" s="316">
        <f t="shared" si="5"/>
        <v>76573.234914342203</v>
      </c>
      <c r="DI23" s="316">
        <f t="shared" si="5"/>
        <v>78017.945581215463</v>
      </c>
      <c r="DJ23" s="316">
        <f t="shared" si="5"/>
        <v>76125.975550021569</v>
      </c>
      <c r="DK23" s="316">
        <f t="shared" si="5"/>
        <v>78577.365104674333</v>
      </c>
      <c r="DL23" s="316">
        <f t="shared" si="5"/>
        <v>77692.155019699014</v>
      </c>
      <c r="DM23" s="316">
        <f t="shared" si="5"/>
        <v>77150.386566223635</v>
      </c>
      <c r="DN23" s="316">
        <f t="shared" si="5"/>
        <v>78272.101518044103</v>
      </c>
      <c r="DO23" s="316">
        <f t="shared" si="5"/>
        <v>79737.342157763254</v>
      </c>
      <c r="DP23" s="316">
        <f t="shared" si="5"/>
        <v>77866.151283005311</v>
      </c>
      <c r="DQ23" s="316">
        <f t="shared" si="5"/>
        <v>80338.572212706116</v>
      </c>
      <c r="DR23" s="316">
        <f t="shared" si="5"/>
        <v>70474.648793480708</v>
      </c>
    </row>
    <row r="24" spans="1:122" s="71" customFormat="1" x14ac:dyDescent="0.3">
      <c r="A24" t="s">
        <v>76</v>
      </c>
      <c r="C24" s="226">
        <f>C23</f>
        <v>5422.7133333333295</v>
      </c>
      <c r="D24" s="226">
        <f>C24+D23</f>
        <v>18566.98666666666</v>
      </c>
      <c r="E24" s="226">
        <f t="shared" ref="E24:G24" si="6">D24+E23</f>
        <v>33218.079999999987</v>
      </c>
      <c r="F24" s="226">
        <f t="shared" si="6"/>
        <v>51360.913333333323</v>
      </c>
      <c r="G24" s="226">
        <f t="shared" si="6"/>
        <v>66221.34666666665</v>
      </c>
      <c r="H24" s="226">
        <f t="shared" ref="H24" si="7">G24+H23</f>
        <v>82105.709999999992</v>
      </c>
      <c r="I24" s="226">
        <f t="shared" ref="I24:J24" si="8">H24+I23</f>
        <v>100781.30333333332</v>
      </c>
      <c r="J24" s="226">
        <f t="shared" si="8"/>
        <v>93415.416666666657</v>
      </c>
      <c r="K24" s="226">
        <f t="shared" ref="K24" si="9">J24+K23</f>
        <v>105011.84999999998</v>
      </c>
      <c r="L24" s="226">
        <f t="shared" ref="L24:M24" si="10">K24+L23</f>
        <v>120794.65658209875</v>
      </c>
      <c r="M24" s="226">
        <f t="shared" si="10"/>
        <v>137747.46316419751</v>
      </c>
      <c r="N24" s="226">
        <f t="shared" ref="N24" si="11">M24+N23</f>
        <v>154530.26974629628</v>
      </c>
      <c r="O24" s="226">
        <f t="shared" ref="O24:P24" si="12">N24+O23</f>
        <v>-34009.557799107453</v>
      </c>
      <c r="P24" s="226">
        <f t="shared" si="12"/>
        <v>-20355.905717507529</v>
      </c>
      <c r="Q24" s="226">
        <f t="shared" ref="Q24" si="13">P24+Q23</f>
        <v>-13039.477318634117</v>
      </c>
      <c r="R24" s="226">
        <f t="shared" ref="R24:S24" si="14">Q24+R23</f>
        <v>-7376.9991921725486</v>
      </c>
      <c r="S24" s="226">
        <f t="shared" si="14"/>
        <v>977.8644607301012</v>
      </c>
      <c r="T24" s="226">
        <f t="shared" ref="T24" si="15">S24+T23</f>
        <v>7191.5273043064244</v>
      </c>
      <c r="U24" s="226">
        <f t="shared" ref="U24:V24" si="16">T24+U23</f>
        <v>14610.481825854356</v>
      </c>
      <c r="V24" s="226">
        <f t="shared" si="16"/>
        <v>-3598.6996947909502</v>
      </c>
      <c r="W24" s="226">
        <f t="shared" ref="W24" si="17">V24+W23</f>
        <v>17820.557238473484</v>
      </c>
      <c r="X24" s="226">
        <f t="shared" ref="X24:Y24" si="18">W24+X23</f>
        <v>37625.066004514891</v>
      </c>
      <c r="Y24" s="226">
        <f t="shared" si="18"/>
        <v>60161.644197656125</v>
      </c>
      <c r="Z24" s="226">
        <f t="shared" ref="Z24" si="19">Y24+Z23</f>
        <v>73097.193203431758</v>
      </c>
      <c r="AA24" s="226">
        <f t="shared" ref="AA24:AB24" si="20">Z24+AA23</f>
        <v>90132.88044923151</v>
      </c>
      <c r="AB24" s="226">
        <f t="shared" si="20"/>
        <v>117670.04909670964</v>
      </c>
      <c r="AC24" s="226">
        <f t="shared" ref="AC24" si="21">AB24+AC23</f>
        <v>147056.94888392303</v>
      </c>
      <c r="AD24" s="226">
        <f t="shared" ref="AD24:AE24" si="22">AC24+AD23</f>
        <v>174961.93098977249</v>
      </c>
      <c r="AE24" s="226">
        <f t="shared" si="22"/>
        <v>205733.44928215956</v>
      </c>
      <c r="AF24" s="226">
        <f t="shared" ref="AF24" si="23">AE24+AF23</f>
        <v>236040.06158150895</v>
      </c>
      <c r="AG24" s="226">
        <f t="shared" ref="AG24:AH24" si="24">AF24+AG23</f>
        <v>266230.43093984592</v>
      </c>
      <c r="AH24" s="226">
        <f t="shared" si="24"/>
        <v>297973.32693561923</v>
      </c>
      <c r="AI24" s="226">
        <f t="shared" ref="AI24" si="25">AH24+AI23</f>
        <v>331617.62698446499</v>
      </c>
      <c r="AJ24" s="226">
        <f t="shared" ref="AJ24:AK24" si="26">AI24+AJ23</f>
        <v>363832.31766610633</v>
      </c>
      <c r="AK24" s="226">
        <f t="shared" si="26"/>
        <v>398966.49606758874</v>
      </c>
      <c r="AL24" s="226">
        <f t="shared" ref="AL24" si="27">AK24+AL23</f>
        <v>424689.37114305148</v>
      </c>
      <c r="AM24" s="226">
        <f t="shared" ref="AM24:AN24" si="28">AL24+AM23</f>
        <v>454285.75058406615</v>
      </c>
      <c r="AN24" s="226">
        <f t="shared" si="28"/>
        <v>490489.58573161304</v>
      </c>
      <c r="AO24" s="226">
        <f t="shared" ref="AO24" si="29">AN24+AO23</f>
        <v>528650.42946817516</v>
      </c>
      <c r="AP24" s="226">
        <f t="shared" ref="AP24:AQ24" si="30">AO24+AP23</f>
        <v>565437.95215188968</v>
      </c>
      <c r="AQ24" s="226">
        <f t="shared" si="30"/>
        <v>605201.94306210673</v>
      </c>
      <c r="AR24" s="226">
        <f t="shared" ref="AR24" si="31">AQ24+AR23</f>
        <v>644612.31186274486</v>
      </c>
      <c r="AS24" s="226">
        <f t="shared" ref="AS24:AT24" si="32">AR24+AS23</f>
        <v>684019.09008366195</v>
      </c>
      <c r="AT24" s="226">
        <f t="shared" si="32"/>
        <v>725092.43262026389</v>
      </c>
      <c r="AU24" s="226">
        <f t="shared" ref="AU24" si="33">AT24+AU23</f>
        <v>768182.61925157532</v>
      </c>
      <c r="AV24" s="226">
        <f t="shared" ref="AV24:AW24" si="34">AU24+AV23</f>
        <v>809960.05617700005</v>
      </c>
      <c r="AW24" s="226">
        <f t="shared" si="34"/>
        <v>854775.27757200156</v>
      </c>
      <c r="AX24" s="226">
        <f t="shared" ref="AX24" si="35">AW24+AX23</f>
        <v>890298.94716293574</v>
      </c>
      <c r="AY24" s="226">
        <f t="shared" ref="AY24:AZ24" si="36">AX24+AY23</f>
        <v>929950.6753151</v>
      </c>
      <c r="AZ24" s="226">
        <f t="shared" si="36"/>
        <v>975332.5741651007</v>
      </c>
      <c r="BA24" s="226">
        <f t="shared" ref="BA24" si="37">AZ24+BA23</f>
        <v>1022795.7057360533</v>
      </c>
      <c r="BB24" s="226">
        <f t="shared" ref="BB24:BC24" si="38">BA24+BB23</f>
        <v>1069011.2680975874</v>
      </c>
      <c r="BC24" s="226">
        <f t="shared" si="38"/>
        <v>1118330.5970400404</v>
      </c>
      <c r="BD24" s="226">
        <f t="shared" ref="BD24" si="39">BC24+BD23</f>
        <v>1167425.1677692647</v>
      </c>
      <c r="BE24" s="226">
        <f t="shared" ref="BE24:BF24" si="40">BD24+BE23</f>
        <v>1216646.5966222996</v>
      </c>
      <c r="BF24" s="226">
        <f t="shared" si="40"/>
        <v>1267666.6428041677</v>
      </c>
      <c r="BG24" s="226">
        <f t="shared" ref="BG24" si="41">BF24+BG23</f>
        <v>1320837.2101460544</v>
      </c>
      <c r="BH24" s="226">
        <f t="shared" ref="BH24:BI24" si="42">BG24+BH23</f>
        <v>1372830.3488851339</v>
      </c>
      <c r="BI24" s="226">
        <f t="shared" si="42"/>
        <v>1427998.2574663095</v>
      </c>
      <c r="BJ24" s="226">
        <f t="shared" ref="BJ24" si="43">BI24+BJ23</f>
        <v>1474013.2843661362</v>
      </c>
      <c r="BK24" s="226">
        <f t="shared" ref="BK24:BL24" si="44">BJ24+BK23</f>
        <v>1530227.9299392006</v>
      </c>
      <c r="BL24" s="226">
        <f t="shared" si="44"/>
        <v>1587314.8482872341</v>
      </c>
      <c r="BM24" s="226">
        <f t="shared" ref="BM24" si="45">BL24+BM23</f>
        <v>1646626.8491512379</v>
      </c>
      <c r="BN24" s="226">
        <f t="shared" ref="BN24:BO24" si="46">BM24+BN23</f>
        <v>1704836.8998269066</v>
      </c>
      <c r="BO24" s="226">
        <f t="shared" si="46"/>
        <v>1766298.1271036339</v>
      </c>
      <c r="BP24" s="226">
        <f t="shared" ref="BP24" si="47">BO24+BP23</f>
        <v>1827683.8192273928</v>
      </c>
      <c r="BQ24" s="226">
        <f t="shared" ref="BQ24:BR24" si="48">BP24+BQ23</f>
        <v>1889347.4278877836</v>
      </c>
      <c r="BR24" s="226">
        <f t="shared" si="48"/>
        <v>1952962.5702295483</v>
      </c>
      <c r="BS24" s="226">
        <f t="shared" ref="BS24" si="49">BR24+BS23</f>
        <v>2018883.0308888513</v>
      </c>
      <c r="BT24" s="226">
        <f t="shared" ref="BT24:BU24" si="50">BS24+BT23</f>
        <v>2083782.764054633</v>
      </c>
      <c r="BU24" s="226">
        <f t="shared" si="50"/>
        <v>2152015.8955553435</v>
      </c>
      <c r="BV24" s="226">
        <f t="shared" ref="BV24" si="51">BU24+BV23</f>
        <v>2211256.7249713703</v>
      </c>
      <c r="BW24" s="226">
        <f t="shared" ref="BW24:BX24" si="52">BV24+BW23</f>
        <v>2279841.684196806</v>
      </c>
      <c r="BX24" s="226">
        <f t="shared" si="52"/>
        <v>2348432.8728146255</v>
      </c>
      <c r="BY24" s="226">
        <f t="shared" ref="BY24" si="53">BX24+BY23</f>
        <v>2418372.4158461802</v>
      </c>
      <c r="BZ24" s="226">
        <f t="shared" ref="BZ24:CA24" si="54">BY24+BZ23</f>
        <v>2486322.4640605962</v>
      </c>
      <c r="CA24" s="226">
        <f t="shared" si="54"/>
        <v>2556625.1942879474</v>
      </c>
      <c r="CB24" s="226">
        <f t="shared" ref="CB24" si="55">CA24+CB23</f>
        <v>2625942.8097362481</v>
      </c>
      <c r="CC24" s="226">
        <f t="shared" ref="CC24:CD24" si="56">CB24+CC23</f>
        <v>2694617.5403123149</v>
      </c>
      <c r="CD24" s="226">
        <f t="shared" si="56"/>
        <v>2764311.6429465413</v>
      </c>
      <c r="CE24" s="226">
        <f t="shared" ref="CE24" si="57">CD24+CE23</f>
        <v>2835367.4019216369</v>
      </c>
      <c r="CF24" s="226">
        <f t="shared" ref="CF24:CG24" si="58">CE24+CF23</f>
        <v>2904447.1292053764</v>
      </c>
      <c r="CG24" s="226">
        <f t="shared" si="58"/>
        <v>2975893.1647874084</v>
      </c>
      <c r="CH24" s="226">
        <f t="shared" ref="CH24" si="59">CG24+CH23</f>
        <v>3037367.8770201765</v>
      </c>
      <c r="CI24" s="226">
        <f t="shared" ref="CI24:CJ24" si="60">CH24+CI23</f>
        <v>3108213.6629639971</v>
      </c>
      <c r="CJ24" s="226">
        <f t="shared" si="60"/>
        <v>3179092.9487363505</v>
      </c>
      <c r="CK24" s="226">
        <f t="shared" ref="CK24" si="61">CJ24+CK23</f>
        <v>3251348.1898654341</v>
      </c>
      <c r="CL24" s="226">
        <f t="shared" ref="CL24:CM24" si="62">CK24+CL23</f>
        <v>3321641.8716480294</v>
      </c>
      <c r="CM24" s="226">
        <f t="shared" si="62"/>
        <v>3394316.5095117372</v>
      </c>
      <c r="CN24" s="226">
        <f t="shared" ref="CN24" si="63">CM24+CN23</f>
        <v>3466034.6493816329</v>
      </c>
      <c r="CO24" s="226">
        <f t="shared" ref="CO24:CP24" si="64">CN24+CO23</f>
        <v>3537138.8680513981</v>
      </c>
      <c r="CP24" s="226">
        <f t="shared" si="64"/>
        <v>3609291.7735589794</v>
      </c>
      <c r="CQ24" s="226">
        <f t="shared" ref="CQ24" si="65">CP24+CQ23</f>
        <v>3682836.0055668349</v>
      </c>
      <c r="CR24" s="226">
        <f t="shared" ref="CR24:CS24" si="66">CQ24+CR23</f>
        <v>3754434.23574682</v>
      </c>
      <c r="CS24" s="226">
        <f t="shared" si="66"/>
        <v>3828429.1681697718</v>
      </c>
      <c r="CT24" s="226">
        <f t="shared" ref="CT24" si="67">CS24+CT23</f>
        <v>3892483.5396998492</v>
      </c>
      <c r="CU24" s="226">
        <f t="shared" ref="CU24:CV24" si="68">CT24+CU23</f>
        <v>3965940.120393686</v>
      </c>
      <c r="CV24" s="226">
        <f t="shared" si="68"/>
        <v>4039461.7139044167</v>
      </c>
      <c r="CW24" s="226">
        <f t="shared" ref="CW24" si="69">CV24+CW23</f>
        <v>4114391.1578906332</v>
      </c>
      <c r="CX24" s="226">
        <f t="shared" ref="CX24:CY24" si="70">CW24+CX23</f>
        <v>4187391.3244303372</v>
      </c>
      <c r="CY24" s="226">
        <f t="shared" si="70"/>
        <v>4262805.120439942</v>
      </c>
      <c r="CZ24" s="226">
        <f t="shared" ref="CZ24" si="71">CY24+CZ23</f>
        <v>4337295.4880983923</v>
      </c>
      <c r="DA24" s="226">
        <f t="shared" ref="DA24:DB24" si="72">CZ24+DA23</f>
        <v>4411205.4052764606</v>
      </c>
      <c r="DB24" s="226">
        <f t="shared" si="72"/>
        <v>4486197.8859712873</v>
      </c>
      <c r="DC24" s="226">
        <f t="shared" ref="DC24" si="73">DB24+DC23</f>
        <v>4562615.9807462217</v>
      </c>
      <c r="DD24" s="226">
        <f t="shared" ref="DD24:DE24" si="74">DC24+DD23</f>
        <v>4637122.7771760384</v>
      </c>
      <c r="DE24" s="226">
        <f t="shared" si="74"/>
        <v>4714061.4002975849</v>
      </c>
      <c r="DF24" s="226">
        <f t="shared" ref="DF24" si="75">DE24+DF23</f>
        <v>4781095.013065936</v>
      </c>
      <c r="DG24" s="226">
        <f t="shared" ref="DG24:DH24" si="76">DF24+DG23</f>
        <v>4857566.8168161158</v>
      </c>
      <c r="DH24" s="226">
        <f t="shared" si="76"/>
        <v>4934140.0517304577</v>
      </c>
      <c r="DI24" s="226">
        <f t="shared" ref="DI24" si="77">DH24+DI23</f>
        <v>5012157.9973116731</v>
      </c>
      <c r="DJ24" s="226">
        <f t="shared" ref="DJ24:DK24" si="78">DI24+DJ23</f>
        <v>5088283.9728616951</v>
      </c>
      <c r="DK24" s="226">
        <f t="shared" si="78"/>
        <v>5166861.3379663695</v>
      </c>
      <c r="DL24" s="226">
        <f t="shared" ref="DL24" si="79">DK24+DL23</f>
        <v>5244553.4929860681</v>
      </c>
      <c r="DM24" s="226">
        <f t="shared" ref="DM24:DN24" si="80">DL24+DM23</f>
        <v>5321703.8795522917</v>
      </c>
      <c r="DN24" s="226">
        <f t="shared" si="80"/>
        <v>5399975.981070336</v>
      </c>
      <c r="DO24" s="226">
        <f t="shared" ref="DO24" si="81">DN24+DO23</f>
        <v>5479713.3232280994</v>
      </c>
      <c r="DP24" s="226">
        <f t="shared" ref="DP24:DQ24" si="82">DO24+DP23</f>
        <v>5557579.4745111046</v>
      </c>
      <c r="DQ24" s="226">
        <f t="shared" si="82"/>
        <v>5637918.046723811</v>
      </c>
      <c r="DR24" s="226">
        <f t="shared" ref="DR24" si="83">DQ24+DR23</f>
        <v>5708392.6955172913</v>
      </c>
    </row>
    <row r="25" spans="1:122" s="70" customFormat="1" x14ac:dyDescent="0.3">
      <c r="A25" s="4" t="s">
        <v>114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69">
        <f>'Investimenti e debito'!B54</f>
        <v>204000</v>
      </c>
      <c r="M25" s="1"/>
      <c r="N25" s="1"/>
      <c r="O25" s="388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</row>
    <row r="26" spans="1:122" s="70" customFormat="1" x14ac:dyDescent="0.3">
      <c r="A26" t="s">
        <v>116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>
        <f>1/12*'Investimenti e debito'!$D57</f>
        <v>1351.5777744127636</v>
      </c>
      <c r="N26" s="1">
        <f>1/12*'Investimenti e debito'!$D57</f>
        <v>1351.5777744127636</v>
      </c>
      <c r="O26" s="1">
        <f>1/12*'Investimenti e debito'!$D57</f>
        <v>1351.5777744127636</v>
      </c>
      <c r="P26" s="1">
        <f>1/12*'Investimenti e debito'!$D57</f>
        <v>1351.5777744127636</v>
      </c>
      <c r="Q26" s="1">
        <f>1/12*'Investimenti e debito'!$D57</f>
        <v>1351.5777744127636</v>
      </c>
      <c r="R26" s="1">
        <f>1/12*'Investimenti e debito'!$D57</f>
        <v>1351.5777744127636</v>
      </c>
      <c r="S26" s="1">
        <f>1/12*'Investimenti e debito'!$D57</f>
        <v>1351.5777744127636</v>
      </c>
      <c r="T26" s="1">
        <f>1/12*'Investimenti e debito'!$D57</f>
        <v>1351.5777744127636</v>
      </c>
      <c r="U26" s="1">
        <f>1/12*'Investimenti e debito'!$D57</f>
        <v>1351.5777744127636</v>
      </c>
      <c r="V26" s="1">
        <f>1/12*'Investimenti e debito'!$D57</f>
        <v>1351.5777744127636</v>
      </c>
      <c r="W26" s="1">
        <f>1/12*'Investimenti e debito'!$D57</f>
        <v>1351.5777744127636</v>
      </c>
      <c r="X26" s="1">
        <f>1/12*'Investimenti e debito'!$D57</f>
        <v>1351.5777744127636</v>
      </c>
      <c r="Y26" s="1">
        <f>1/12*'Investimenti e debito'!$D58</f>
        <v>1419.1566631334017</v>
      </c>
      <c r="Z26" s="1">
        <f>1/12*'Investimenti e debito'!$D58</f>
        <v>1419.1566631334017</v>
      </c>
      <c r="AA26" s="1">
        <f>1/12*'Investimenti e debito'!$D58</f>
        <v>1419.1566631334017</v>
      </c>
      <c r="AB26" s="1">
        <f>1/12*'Investimenti e debito'!$D58</f>
        <v>1419.1566631334017</v>
      </c>
      <c r="AC26" s="1">
        <f>1/12*'Investimenti e debito'!$D58</f>
        <v>1419.1566631334017</v>
      </c>
      <c r="AD26" s="1">
        <f>1/12*'Investimenti e debito'!$D58</f>
        <v>1419.1566631334017</v>
      </c>
      <c r="AE26" s="1">
        <f>1/12*'Investimenti e debito'!$D58</f>
        <v>1419.1566631334017</v>
      </c>
      <c r="AF26" s="1">
        <f>1/12*'Investimenti e debito'!$D58</f>
        <v>1419.1566631334017</v>
      </c>
      <c r="AG26" s="1">
        <f>1/12*'Investimenti e debito'!$D58</f>
        <v>1419.1566631334017</v>
      </c>
      <c r="AH26" s="1">
        <f>1/12*'Investimenti e debito'!$D58</f>
        <v>1419.1566631334017</v>
      </c>
      <c r="AI26" s="1">
        <f>1/12*'Investimenti e debito'!$D58</f>
        <v>1419.1566631334017</v>
      </c>
      <c r="AJ26" s="1">
        <f>1/12*'Investimenti e debito'!$D58</f>
        <v>1419.1566631334017</v>
      </c>
      <c r="AK26" s="1">
        <f>1/12*'Investimenti e debito'!$D59</f>
        <v>1490.1144962900719</v>
      </c>
      <c r="AL26" s="1">
        <f>1/12*'Investimenti e debito'!$D59</f>
        <v>1490.1144962900719</v>
      </c>
      <c r="AM26" s="1">
        <f>1/12*'Investimenti e debito'!$D59</f>
        <v>1490.1144962900719</v>
      </c>
      <c r="AN26" s="1">
        <f>1/12*'Investimenti e debito'!$D59</f>
        <v>1490.1144962900719</v>
      </c>
      <c r="AO26" s="1">
        <f>1/12*'Investimenti e debito'!$D59</f>
        <v>1490.1144962900719</v>
      </c>
      <c r="AP26" s="1">
        <f>1/12*'Investimenti e debito'!$D59</f>
        <v>1490.1144962900719</v>
      </c>
      <c r="AQ26" s="1">
        <f>1/12*'Investimenti e debito'!$D59</f>
        <v>1490.1144962900719</v>
      </c>
      <c r="AR26" s="1">
        <f>1/12*'Investimenti e debito'!$D59</f>
        <v>1490.1144962900719</v>
      </c>
      <c r="AS26" s="1">
        <f>1/12*'Investimenti e debito'!$D59</f>
        <v>1490.1144962900719</v>
      </c>
      <c r="AT26" s="1">
        <f>1/12*'Investimenti e debito'!$D59</f>
        <v>1490.1144962900719</v>
      </c>
      <c r="AU26" s="1">
        <f>1/12*'Investimenti e debito'!$D59</f>
        <v>1490.1144962900719</v>
      </c>
      <c r="AV26" s="1">
        <f>1/12*'Investimenti e debito'!$D59</f>
        <v>1490.1144962900719</v>
      </c>
      <c r="AW26" s="1">
        <f>1/12*'Investimenti e debito'!$D60</f>
        <v>1564.6202211045752</v>
      </c>
      <c r="AX26" s="1">
        <f>1/12*'Investimenti e debito'!$D60</f>
        <v>1564.6202211045752</v>
      </c>
      <c r="AY26" s="1">
        <f>1/12*'Investimenti e debito'!$D60</f>
        <v>1564.6202211045752</v>
      </c>
      <c r="AZ26" s="1">
        <f>1/12*'Investimenti e debito'!$D60</f>
        <v>1564.6202211045752</v>
      </c>
      <c r="BA26" s="1">
        <f>1/12*'Investimenti e debito'!$D60</f>
        <v>1564.6202211045752</v>
      </c>
      <c r="BB26" s="1">
        <f>1/12*'Investimenti e debito'!$D60</f>
        <v>1564.6202211045752</v>
      </c>
      <c r="BC26" s="1">
        <f>1/12*'Investimenti e debito'!$D60</f>
        <v>1564.6202211045752</v>
      </c>
      <c r="BD26" s="1">
        <f>1/12*'Investimenti e debito'!$D60</f>
        <v>1564.6202211045752</v>
      </c>
      <c r="BE26" s="1">
        <f>1/12*'Investimenti e debito'!$D60</f>
        <v>1564.6202211045752</v>
      </c>
      <c r="BF26" s="1">
        <f>1/12*'Investimenti e debito'!$D60</f>
        <v>1564.6202211045752</v>
      </c>
      <c r="BG26" s="1">
        <f>1/12*'Investimenti e debito'!$D60</f>
        <v>1564.6202211045752</v>
      </c>
      <c r="BH26" s="1">
        <f>1/12*'Investimenti e debito'!$D60</f>
        <v>1564.6202211045752</v>
      </c>
      <c r="BI26" s="1">
        <f>1/12*'Investimenti e debito'!$D61</f>
        <v>1642.8512321598039</v>
      </c>
      <c r="BJ26" s="1">
        <f>1/12*'Investimenti e debito'!$D61</f>
        <v>1642.8512321598039</v>
      </c>
      <c r="BK26" s="1">
        <f>1/12*'Investimenti e debito'!$D61</f>
        <v>1642.8512321598039</v>
      </c>
      <c r="BL26" s="1">
        <f>1/12*'Investimenti e debito'!$D61</f>
        <v>1642.8512321598039</v>
      </c>
      <c r="BM26" s="1">
        <f>1/12*'Investimenti e debito'!$D61</f>
        <v>1642.8512321598039</v>
      </c>
      <c r="BN26" s="1">
        <f>1/12*'Investimenti e debito'!$D61</f>
        <v>1642.8512321598039</v>
      </c>
      <c r="BO26" s="1">
        <f>1/12*'Investimenti e debito'!$D61</f>
        <v>1642.8512321598039</v>
      </c>
      <c r="BP26" s="1">
        <f>1/12*'Investimenti e debito'!$D61</f>
        <v>1642.8512321598039</v>
      </c>
      <c r="BQ26" s="1">
        <f>1/12*'Investimenti e debito'!$D61</f>
        <v>1642.8512321598039</v>
      </c>
      <c r="BR26" s="1">
        <f>1/12*'Investimenti e debito'!$D61</f>
        <v>1642.8512321598039</v>
      </c>
      <c r="BS26" s="1">
        <f>1/12*'Investimenti e debito'!$D61</f>
        <v>1642.8512321598039</v>
      </c>
      <c r="BT26" s="1">
        <f>1/12*'Investimenti e debito'!$D61</f>
        <v>1642.8512321598039</v>
      </c>
      <c r="BU26" s="1">
        <f>1/12*'Investimenti e debito'!$D62</f>
        <v>1724.9937937677944</v>
      </c>
      <c r="BV26" s="1">
        <f>1/12*'Investimenti e debito'!$D62</f>
        <v>1724.9937937677944</v>
      </c>
      <c r="BW26" s="1">
        <f>1/12*'Investimenti e debito'!$D62</f>
        <v>1724.9937937677944</v>
      </c>
      <c r="BX26" s="1">
        <f>1/12*'Investimenti e debito'!$D62</f>
        <v>1724.9937937677944</v>
      </c>
      <c r="BY26" s="1">
        <f>1/12*'Investimenti e debito'!$D62</f>
        <v>1724.9937937677944</v>
      </c>
      <c r="BZ26" s="1">
        <f>1/12*'Investimenti e debito'!$D62</f>
        <v>1724.9937937677944</v>
      </c>
      <c r="CA26" s="1">
        <f>1/12*'Investimenti e debito'!$D62</f>
        <v>1724.9937937677944</v>
      </c>
      <c r="CB26" s="1">
        <f>1/12*'Investimenti e debito'!$D62</f>
        <v>1724.9937937677944</v>
      </c>
      <c r="CC26" s="1">
        <f>1/12*'Investimenti e debito'!$D62</f>
        <v>1724.9937937677944</v>
      </c>
      <c r="CD26" s="1">
        <f>1/12*'Investimenti e debito'!$D62</f>
        <v>1724.9937937677944</v>
      </c>
      <c r="CE26" s="1">
        <f>1/12*'Investimenti e debito'!$D62</f>
        <v>1724.9937937677944</v>
      </c>
      <c r="CF26" s="1">
        <f>1/12*'Investimenti e debito'!$D62</f>
        <v>1724.9937937677944</v>
      </c>
      <c r="CG26" s="1">
        <f>1/12*'Investimenti e debito'!$D63</f>
        <v>1811.2434834561839</v>
      </c>
      <c r="CH26" s="1">
        <f>1/12*'Investimenti e debito'!$D63</f>
        <v>1811.2434834561839</v>
      </c>
      <c r="CI26" s="1">
        <f>1/12*'Investimenti e debito'!$D63</f>
        <v>1811.2434834561839</v>
      </c>
      <c r="CJ26" s="1">
        <f>1/12*'Investimenti e debito'!$D63</f>
        <v>1811.2434834561839</v>
      </c>
      <c r="CK26" s="1">
        <f>1/12*'Investimenti e debito'!$D63</f>
        <v>1811.2434834561839</v>
      </c>
      <c r="CL26" s="1">
        <f>1/12*'Investimenti e debito'!$D63</f>
        <v>1811.2434834561839</v>
      </c>
      <c r="CM26" s="1">
        <f>1/12*'Investimenti e debito'!$D63</f>
        <v>1811.2434834561839</v>
      </c>
      <c r="CN26" s="1">
        <f>1/12*'Investimenti e debito'!$D63</f>
        <v>1811.2434834561839</v>
      </c>
      <c r="CO26" s="1">
        <f>1/12*'Investimenti e debito'!$D63</f>
        <v>1811.2434834561839</v>
      </c>
      <c r="CP26" s="1">
        <f>1/12*'Investimenti e debito'!$D63</f>
        <v>1811.2434834561839</v>
      </c>
      <c r="CQ26" s="1">
        <f>1/12*'Investimenti e debito'!$D63</f>
        <v>1811.2434834561839</v>
      </c>
      <c r="CR26" s="1">
        <f>1/12*'Investimenti e debito'!$D63</f>
        <v>1811.2434834561839</v>
      </c>
      <c r="CS26" s="1">
        <f>1/12*'Investimenti e debito'!$D64</f>
        <v>1901.8056576289932</v>
      </c>
      <c r="CT26" s="1">
        <f>1/12*'Investimenti e debito'!$D64</f>
        <v>1901.8056576289932</v>
      </c>
      <c r="CU26" s="1">
        <f>1/12*'Investimenti e debito'!$D64</f>
        <v>1901.8056576289932</v>
      </c>
      <c r="CV26" s="1">
        <f>1/12*'Investimenti e debito'!$D64</f>
        <v>1901.8056576289932</v>
      </c>
      <c r="CW26" s="1">
        <f>1/12*'Investimenti e debito'!$D64</f>
        <v>1901.8056576289932</v>
      </c>
      <c r="CX26" s="1">
        <f>1/12*'Investimenti e debito'!$D64</f>
        <v>1901.8056576289932</v>
      </c>
      <c r="CY26" s="1">
        <f>1/12*'Investimenti e debito'!$D64</f>
        <v>1901.8056576289932</v>
      </c>
      <c r="CZ26" s="1">
        <f>1/12*'Investimenti e debito'!$D64</f>
        <v>1901.8056576289932</v>
      </c>
      <c r="DA26" s="1">
        <f>1/12*'Investimenti e debito'!$D64</f>
        <v>1901.8056576289932</v>
      </c>
      <c r="DB26" s="1">
        <f>1/12*'Investimenti e debito'!$D64</f>
        <v>1901.8056576289932</v>
      </c>
      <c r="DC26" s="1">
        <f>1/12*'Investimenti e debito'!$D64</f>
        <v>1901.8056576289932</v>
      </c>
      <c r="DD26" s="1">
        <f>1/12*'Investimenti e debito'!$D64</f>
        <v>1901.8056576289932</v>
      </c>
      <c r="DE26" s="1">
        <f>1/12*'Investimenti e debito'!$D65</f>
        <v>1996.8959405104429</v>
      </c>
      <c r="DF26" s="1">
        <f>1/12*'Investimenti e debito'!$D65</f>
        <v>1996.8959405104429</v>
      </c>
      <c r="DG26" s="1">
        <f>1/12*'Investimenti e debito'!$D65</f>
        <v>1996.8959405104429</v>
      </c>
      <c r="DH26" s="1">
        <f>1/12*'Investimenti e debito'!$D65</f>
        <v>1996.8959405104429</v>
      </c>
      <c r="DI26" s="1">
        <f>1/12*'Investimenti e debito'!$D65</f>
        <v>1996.8959405104429</v>
      </c>
      <c r="DJ26" s="1">
        <f>1/12*'Investimenti e debito'!$D65</f>
        <v>1996.8959405104429</v>
      </c>
      <c r="DK26" s="1">
        <f>1/12*'Investimenti e debito'!$D65</f>
        <v>1996.8959405104429</v>
      </c>
      <c r="DL26" s="1">
        <f>1/12*'Investimenti e debito'!$D65</f>
        <v>1996.8959405104429</v>
      </c>
      <c r="DM26" s="1">
        <f>1/12*'Investimenti e debito'!$D65</f>
        <v>1996.8959405104429</v>
      </c>
      <c r="DN26" s="1">
        <f>1/12*'Investimenti e debito'!$D65</f>
        <v>1996.8959405104429</v>
      </c>
      <c r="DO26" s="1">
        <f>1/12*'Investimenti e debito'!$D65</f>
        <v>1996.8959405104429</v>
      </c>
      <c r="DP26" s="1">
        <f>1/12*'Investimenti e debito'!$D65</f>
        <v>1996.8959405104429</v>
      </c>
      <c r="DQ26" s="1">
        <f>1/12*'Investimenti e debito'!$D66</f>
        <v>2096.7407375359649</v>
      </c>
      <c r="DR26" s="1">
        <f>1/12*'Investimenti e debito'!$D66</f>
        <v>2096.7407375359649</v>
      </c>
    </row>
    <row r="27" spans="1:122" s="70" customFormat="1" x14ac:dyDescent="0.3">
      <c r="A27" t="s">
        <v>52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>
        <f>1/12*'Investimenti e debito'!$C57</f>
        <v>850</v>
      </c>
      <c r="N27" s="1">
        <f>1/12*'Investimenti e debito'!$C57</f>
        <v>850</v>
      </c>
      <c r="O27" s="1">
        <f>1/12*'Investimenti e debito'!$C57</f>
        <v>850</v>
      </c>
      <c r="P27" s="1">
        <f>1/12*'Investimenti e debito'!$C57</f>
        <v>850</v>
      </c>
      <c r="Q27" s="1">
        <f>1/12*'Investimenti e debito'!$C57</f>
        <v>850</v>
      </c>
      <c r="R27" s="1">
        <f>1/12*'Investimenti e debito'!$C57</f>
        <v>850</v>
      </c>
      <c r="S27" s="1">
        <f>1/12*'Investimenti e debito'!$C57</f>
        <v>850</v>
      </c>
      <c r="T27" s="1">
        <f>1/12*'Investimenti e debito'!$C57</f>
        <v>850</v>
      </c>
      <c r="U27" s="1">
        <f>1/12*'Investimenti e debito'!$C57</f>
        <v>850</v>
      </c>
      <c r="V27" s="1">
        <f>1/12*'Investimenti e debito'!$C57</f>
        <v>850</v>
      </c>
      <c r="W27" s="1">
        <f>1/12*'Investimenti e debito'!$C57</f>
        <v>850</v>
      </c>
      <c r="X27" s="1">
        <f>1/12*'Investimenti e debito'!$C57</f>
        <v>850</v>
      </c>
      <c r="Y27" s="1">
        <f>1/12*'Investimenti e debito'!$C58</f>
        <v>782.42111127936187</v>
      </c>
      <c r="Z27" s="1">
        <f>1/12*'Investimenti e debito'!$C58</f>
        <v>782.42111127936187</v>
      </c>
      <c r="AA27" s="1">
        <f>1/12*'Investimenti e debito'!$C58</f>
        <v>782.42111127936187</v>
      </c>
      <c r="AB27" s="1">
        <f>1/12*'Investimenti e debito'!$C58</f>
        <v>782.42111127936187</v>
      </c>
      <c r="AC27" s="1">
        <f>1/12*'Investimenti e debito'!$C58</f>
        <v>782.42111127936187</v>
      </c>
      <c r="AD27" s="1">
        <f>1/12*'Investimenti e debito'!$C58</f>
        <v>782.42111127936187</v>
      </c>
      <c r="AE27" s="1">
        <f>1/12*'Investimenti e debito'!$C58</f>
        <v>782.42111127936187</v>
      </c>
      <c r="AF27" s="1">
        <f>1/12*'Investimenti e debito'!$C58</f>
        <v>782.42111127936187</v>
      </c>
      <c r="AG27" s="1">
        <f>1/12*'Investimenti e debito'!$C58</f>
        <v>782.42111127936187</v>
      </c>
      <c r="AH27" s="1">
        <f>1/12*'Investimenti e debito'!$C58</f>
        <v>782.42111127936187</v>
      </c>
      <c r="AI27" s="1">
        <f>1/12*'Investimenti e debito'!$C58</f>
        <v>782.42111127936187</v>
      </c>
      <c r="AJ27" s="1">
        <f>1/12*'Investimenti e debito'!$C58</f>
        <v>782.42111127936187</v>
      </c>
      <c r="AK27" s="1">
        <f>1/12*'Investimenti e debito'!$C59</f>
        <v>711.46327812269169</v>
      </c>
      <c r="AL27" s="1">
        <f>1/12*'Investimenti e debito'!$C59</f>
        <v>711.46327812269169</v>
      </c>
      <c r="AM27" s="1">
        <f>1/12*'Investimenti e debito'!$C59</f>
        <v>711.46327812269169</v>
      </c>
      <c r="AN27" s="1">
        <f>1/12*'Investimenti e debito'!$C59</f>
        <v>711.46327812269169</v>
      </c>
      <c r="AO27" s="1">
        <f>1/12*'Investimenti e debito'!$C59</f>
        <v>711.46327812269169</v>
      </c>
      <c r="AP27" s="1">
        <f>1/12*'Investimenti e debito'!$C59</f>
        <v>711.46327812269169</v>
      </c>
      <c r="AQ27" s="1">
        <f>1/12*'Investimenti e debito'!$C59</f>
        <v>711.46327812269169</v>
      </c>
      <c r="AR27" s="1">
        <f>1/12*'Investimenti e debito'!$C59</f>
        <v>711.46327812269169</v>
      </c>
      <c r="AS27" s="1">
        <f>1/12*'Investimenti e debito'!$C59</f>
        <v>711.46327812269169</v>
      </c>
      <c r="AT27" s="1">
        <f>1/12*'Investimenti e debito'!$C59</f>
        <v>711.46327812269169</v>
      </c>
      <c r="AU27" s="1">
        <f>1/12*'Investimenti e debito'!$C59</f>
        <v>711.46327812269169</v>
      </c>
      <c r="AV27" s="1">
        <f>1/12*'Investimenti e debito'!$C59</f>
        <v>711.46327812269169</v>
      </c>
      <c r="AW27" s="1">
        <f>1/12*'Investimenti e debito'!$C60</f>
        <v>636.95755330818815</v>
      </c>
      <c r="AX27" s="1">
        <f>1/12*'Investimenti e debito'!$C60</f>
        <v>636.95755330818815</v>
      </c>
      <c r="AY27" s="1">
        <f>1/12*'Investimenti e debito'!$C60</f>
        <v>636.95755330818815</v>
      </c>
      <c r="AZ27" s="1">
        <f>1/12*'Investimenti e debito'!$C60</f>
        <v>636.95755330818815</v>
      </c>
      <c r="BA27" s="1">
        <f>1/12*'Investimenti e debito'!$C60</f>
        <v>636.95755330818815</v>
      </c>
      <c r="BB27" s="1">
        <f>1/12*'Investimenti e debito'!$C60</f>
        <v>636.95755330818815</v>
      </c>
      <c r="BC27" s="1">
        <f>1/12*'Investimenti e debito'!$C60</f>
        <v>636.95755330818815</v>
      </c>
      <c r="BD27" s="1">
        <f>1/12*'Investimenti e debito'!$C60</f>
        <v>636.95755330818815</v>
      </c>
      <c r="BE27" s="1">
        <f>1/12*'Investimenti e debito'!$C60</f>
        <v>636.95755330818815</v>
      </c>
      <c r="BF27" s="1">
        <f>1/12*'Investimenti e debito'!$C60</f>
        <v>636.95755330818815</v>
      </c>
      <c r="BG27" s="1">
        <f>1/12*'Investimenti e debito'!$C60</f>
        <v>636.95755330818815</v>
      </c>
      <c r="BH27" s="1">
        <f>1/12*'Investimenti e debito'!$C60</f>
        <v>636.95755330818815</v>
      </c>
      <c r="BI27" s="1">
        <f>1/12*'Investimenti e debito'!$C61</f>
        <v>558.72654225295946</v>
      </c>
      <c r="BJ27" s="1">
        <f>1/12*'Investimenti e debito'!$C61</f>
        <v>558.72654225295946</v>
      </c>
      <c r="BK27" s="1">
        <f>1/12*'Investimenti e debito'!$C61</f>
        <v>558.72654225295946</v>
      </c>
      <c r="BL27" s="1">
        <f>1/12*'Investimenti e debito'!$C61</f>
        <v>558.72654225295946</v>
      </c>
      <c r="BM27" s="1">
        <f>1/12*'Investimenti e debito'!$C61</f>
        <v>558.72654225295946</v>
      </c>
      <c r="BN27" s="1">
        <f>1/12*'Investimenti e debito'!$C61</f>
        <v>558.72654225295946</v>
      </c>
      <c r="BO27" s="1">
        <f>1/12*'Investimenti e debito'!$C61</f>
        <v>558.72654225295946</v>
      </c>
      <c r="BP27" s="1">
        <f>1/12*'Investimenti e debito'!$C61</f>
        <v>558.72654225295946</v>
      </c>
      <c r="BQ27" s="1">
        <f>1/12*'Investimenti e debito'!$C61</f>
        <v>558.72654225295946</v>
      </c>
      <c r="BR27" s="1">
        <f>1/12*'Investimenti e debito'!$C61</f>
        <v>558.72654225295946</v>
      </c>
      <c r="BS27" s="1">
        <f>1/12*'Investimenti e debito'!$C61</f>
        <v>558.72654225295946</v>
      </c>
      <c r="BT27" s="1">
        <f>1/12*'Investimenti e debito'!$C61</f>
        <v>558.72654225295946</v>
      </c>
      <c r="BU27" s="1">
        <f>1/12*'Investimenti e debito'!$C$62</f>
        <v>476.58398064496924</v>
      </c>
      <c r="BV27" s="1">
        <f>1/12*'Investimenti e debito'!$C$62</f>
        <v>476.58398064496924</v>
      </c>
      <c r="BW27" s="1">
        <f>1/12*'Investimenti e debito'!$C$62</f>
        <v>476.58398064496924</v>
      </c>
      <c r="BX27" s="1">
        <f>1/12*'Investimenti e debito'!$C$62</f>
        <v>476.58398064496924</v>
      </c>
      <c r="BY27" s="1">
        <f>1/12*'Investimenti e debito'!$C$62</f>
        <v>476.58398064496924</v>
      </c>
      <c r="BZ27" s="1">
        <f>1/12*'Investimenti e debito'!$C$62</f>
        <v>476.58398064496924</v>
      </c>
      <c r="CA27" s="1">
        <f>1/12*'Investimenti e debito'!$C$62</f>
        <v>476.58398064496924</v>
      </c>
      <c r="CB27" s="1">
        <f>1/12*'Investimenti e debito'!$C$62</f>
        <v>476.58398064496924</v>
      </c>
      <c r="CC27" s="1">
        <f>1/12*'Investimenti e debito'!$C$62</f>
        <v>476.58398064496924</v>
      </c>
      <c r="CD27" s="1">
        <f>1/12*'Investimenti e debito'!$C$62</f>
        <v>476.58398064496924</v>
      </c>
      <c r="CE27" s="1">
        <f>1/12*'Investimenti e debito'!$C$62</f>
        <v>476.58398064496924</v>
      </c>
      <c r="CF27" s="1">
        <f>1/12*'Investimenti e debito'!$C$62</f>
        <v>476.58398064496924</v>
      </c>
      <c r="CG27" s="1">
        <f>1/12*'Investimenti e debito'!$C$63</f>
        <v>390.33429095657954</v>
      </c>
      <c r="CH27" s="1">
        <f>1/12*'Investimenti e debito'!$C$63</f>
        <v>390.33429095657954</v>
      </c>
      <c r="CI27" s="1">
        <f>1/12*'Investimenti e debito'!$C$63</f>
        <v>390.33429095657954</v>
      </c>
      <c r="CJ27" s="1">
        <f>1/12*'Investimenti e debito'!$C$63</f>
        <v>390.33429095657954</v>
      </c>
      <c r="CK27" s="1">
        <f>1/12*'Investimenti e debito'!$C$63</f>
        <v>390.33429095657954</v>
      </c>
      <c r="CL27" s="1">
        <f>1/12*'Investimenti e debito'!$C$63</f>
        <v>390.33429095657954</v>
      </c>
      <c r="CM27" s="1">
        <f>1/12*'Investimenti e debito'!$C$63</f>
        <v>390.33429095657954</v>
      </c>
      <c r="CN27" s="1">
        <f>1/12*'Investimenti e debito'!$C$63</f>
        <v>390.33429095657954</v>
      </c>
      <c r="CO27" s="1">
        <f>1/12*'Investimenti e debito'!$C$63</f>
        <v>390.33429095657954</v>
      </c>
      <c r="CP27" s="1">
        <f>1/12*'Investimenti e debito'!$C$63</f>
        <v>390.33429095657954</v>
      </c>
      <c r="CQ27" s="1">
        <f>1/12*'Investimenti e debito'!$C$63</f>
        <v>390.33429095657954</v>
      </c>
      <c r="CR27" s="1">
        <f>1/12*'Investimenti e debito'!$C$63</f>
        <v>390.33429095657954</v>
      </c>
      <c r="CS27" s="1">
        <f>1/12*'Investimenti e debito'!$C$64</f>
        <v>299.77211678377034</v>
      </c>
      <c r="CT27" s="1">
        <f>1/12*'Investimenti e debito'!$C$64</f>
        <v>299.77211678377034</v>
      </c>
      <c r="CU27" s="1">
        <f>1/12*'Investimenti e debito'!$C$64</f>
        <v>299.77211678377034</v>
      </c>
      <c r="CV27" s="1">
        <f>1/12*'Investimenti e debito'!$C$64</f>
        <v>299.77211678377034</v>
      </c>
      <c r="CW27" s="1">
        <f>1/12*'Investimenti e debito'!$C$64</f>
        <v>299.77211678377034</v>
      </c>
      <c r="CX27" s="1">
        <f>1/12*'Investimenti e debito'!$C$64</f>
        <v>299.77211678377034</v>
      </c>
      <c r="CY27" s="1">
        <f>1/12*'Investimenti e debito'!$C$64</f>
        <v>299.77211678377034</v>
      </c>
      <c r="CZ27" s="1">
        <f>1/12*'Investimenti e debito'!$C$64</f>
        <v>299.77211678377034</v>
      </c>
      <c r="DA27" s="1">
        <f>1/12*'Investimenti e debito'!$C$64</f>
        <v>299.77211678377034</v>
      </c>
      <c r="DB27" s="1">
        <f>1/12*'Investimenti e debito'!$C$64</f>
        <v>299.77211678377034</v>
      </c>
      <c r="DC27" s="1">
        <f>1/12*'Investimenti e debito'!$C$64</f>
        <v>299.77211678377034</v>
      </c>
      <c r="DD27" s="1">
        <f>1/12*'Investimenti e debito'!$C$64</f>
        <v>299.77211678377034</v>
      </c>
      <c r="DE27" s="1">
        <f>1/12*'Investimenti e debito'!$C$65</f>
        <v>204.68183390232065</v>
      </c>
      <c r="DF27" s="1">
        <f>1/12*'Investimenti e debito'!$C$65</f>
        <v>204.68183390232065</v>
      </c>
      <c r="DG27" s="1">
        <f>1/12*'Investimenti e debito'!$C$65</f>
        <v>204.68183390232065</v>
      </c>
      <c r="DH27" s="1">
        <f>1/12*'Investimenti e debito'!$C$65</f>
        <v>204.68183390232065</v>
      </c>
      <c r="DI27" s="1">
        <f>1/12*'Investimenti e debito'!$C$65</f>
        <v>204.68183390232065</v>
      </c>
      <c r="DJ27" s="1">
        <f>1/12*'Investimenti e debito'!$C$65</f>
        <v>204.68183390232065</v>
      </c>
      <c r="DK27" s="1">
        <f>1/12*'Investimenti e debito'!$C$65</f>
        <v>204.68183390232065</v>
      </c>
      <c r="DL27" s="1">
        <f>1/12*'Investimenti e debito'!$C$65</f>
        <v>204.68183390232065</v>
      </c>
      <c r="DM27" s="1">
        <f>1/12*'Investimenti e debito'!$C$65</f>
        <v>204.68183390232065</v>
      </c>
      <c r="DN27" s="1">
        <f>1/12*'Investimenti e debito'!$C$65</f>
        <v>204.68183390232065</v>
      </c>
      <c r="DO27" s="1">
        <f>1/12*'Investimenti e debito'!$C$65</f>
        <v>204.68183390232065</v>
      </c>
      <c r="DP27" s="1">
        <f>1/12*'Investimenti e debito'!$C$65</f>
        <v>204.68183390232065</v>
      </c>
      <c r="DQ27" s="1">
        <f>1/12*'Investimenti e debito'!$C$66</f>
        <v>104.83703687679849</v>
      </c>
      <c r="DR27" s="1">
        <f>1/12*'Investimenti e debito'!$C$66</f>
        <v>104.83703687679849</v>
      </c>
    </row>
    <row r="28" spans="1:122" s="70" customFormat="1" x14ac:dyDescent="0.3">
      <c r="A28" s="305" t="s">
        <v>117</v>
      </c>
      <c r="B28" s="317"/>
      <c r="C28" s="317">
        <f>C23+C25-C26-C27</f>
        <v>5422.7133333333295</v>
      </c>
      <c r="D28" s="317">
        <f>D23+D25-D26-D27</f>
        <v>13144.273333333331</v>
      </c>
      <c r="E28" s="317">
        <f t="shared" ref="E28:Q28" si="84">E23+E25-E26-E27</f>
        <v>14651.093333333331</v>
      </c>
      <c r="F28" s="317">
        <f t="shared" si="84"/>
        <v>18142.833333333336</v>
      </c>
      <c r="G28" s="317">
        <f t="shared" si="84"/>
        <v>14860.433333333334</v>
      </c>
      <c r="H28" s="317">
        <f t="shared" si="84"/>
        <v>15884.363333333335</v>
      </c>
      <c r="I28" s="317">
        <f t="shared" si="84"/>
        <v>18675.593333333331</v>
      </c>
      <c r="J28" s="317">
        <f t="shared" si="84"/>
        <v>-7365.8866666666654</v>
      </c>
      <c r="K28" s="317">
        <f t="shared" si="84"/>
        <v>11596.433333333327</v>
      </c>
      <c r="L28" s="317">
        <f>L23+L25-L26-L27</f>
        <v>219782.80658209877</v>
      </c>
      <c r="M28" s="317">
        <f t="shared" si="84"/>
        <v>14751.228807686006</v>
      </c>
      <c r="N28" s="317">
        <f t="shared" si="84"/>
        <v>14581.228807686006</v>
      </c>
      <c r="O28" s="317">
        <f t="shared" si="84"/>
        <v>-190741.40531981649</v>
      </c>
      <c r="P28" s="317">
        <f t="shared" si="84"/>
        <v>11452.074307187162</v>
      </c>
      <c r="Q28" s="317">
        <f t="shared" si="84"/>
        <v>5114.8506244606479</v>
      </c>
      <c r="R28" s="317">
        <f t="shared" ref="R28" si="85">R23+R25-R26-R27</f>
        <v>3460.900352048805</v>
      </c>
      <c r="S28" s="317">
        <f t="shared" ref="S28" si="86">S23+S25-S26-S27</f>
        <v>6153.2858784898863</v>
      </c>
      <c r="T28" s="317">
        <f t="shared" ref="T28" si="87">T23+T25-T26-T27</f>
        <v>4012.0850691635596</v>
      </c>
      <c r="U28" s="317">
        <f t="shared" ref="U28" si="88">U23+U25-U26-U27</f>
        <v>5217.3767471351684</v>
      </c>
      <c r="V28" s="317">
        <f t="shared" ref="V28" si="89">V23+V25-V26-V27</f>
        <v>-20410.759295058069</v>
      </c>
      <c r="W28" s="317">
        <f t="shared" ref="W28" si="90">W23+W25-W26-W27</f>
        <v>19217.679158851672</v>
      </c>
      <c r="X28" s="317">
        <f t="shared" ref="X28" si="91">X23+X25-X26-X27</f>
        <v>17602.930991628644</v>
      </c>
      <c r="Y28" s="317">
        <f t="shared" ref="Y28" si="92">Y23+Y25-Y26-Y27</f>
        <v>20335.000418728472</v>
      </c>
      <c r="Z28" s="317">
        <f t="shared" ref="Z28" si="93">Z23+Z25-Z26-Z27</f>
        <v>10733.971231362861</v>
      </c>
      <c r="AA28" s="317">
        <f t="shared" ref="AA28" si="94">AA23+AA25-AA26-AA27</f>
        <v>14834.109471386981</v>
      </c>
      <c r="AB28" s="317">
        <f t="shared" ref="AB28" si="95">AB23+AB25-AB26-AB27</f>
        <v>25335.590873065368</v>
      </c>
      <c r="AC28" s="317">
        <f t="shared" ref="AC28" si="96">AC23+AC25-AC26-AC27</f>
        <v>27185.322012800629</v>
      </c>
      <c r="AD28" s="317">
        <f t="shared" ref="AD28:AE28" si="97">AD23+AD25-AD26-AD27</f>
        <v>25703.404331436694</v>
      </c>
      <c r="AE28" s="317">
        <f t="shared" si="97"/>
        <v>28569.940517974304</v>
      </c>
      <c r="AF28" s="317">
        <f t="shared" ref="AF28" si="98">AF23+AF25-AF26-AF27</f>
        <v>28105.034524936644</v>
      </c>
      <c r="AG28" s="317">
        <f t="shared" ref="AG28" si="99">AG23+AG25-AG26-AG27</f>
        <v>27988.79158392419</v>
      </c>
      <c r="AH28" s="317">
        <f t="shared" ref="AH28" si="100">AH23+AH25-AH26-AH27</f>
        <v>29541.318221360561</v>
      </c>
      <c r="AI28" s="317">
        <f t="shared" ref="AI28" si="101">AI23+AI25-AI26-AI27</f>
        <v>31442.722274432977</v>
      </c>
      <c r="AJ28" s="317">
        <f t="shared" ref="AJ28" si="102">AJ23+AJ25-AJ26-AJ27</f>
        <v>30013.112907228584</v>
      </c>
      <c r="AK28" s="317">
        <f t="shared" ref="AK28" si="103">AK23+AK25-AK26-AK27</f>
        <v>32932.600627069667</v>
      </c>
      <c r="AL28" s="317">
        <f t="shared" ref="AL28" si="104">AL23+AL25-AL26-AL27</f>
        <v>23521.297301049985</v>
      </c>
      <c r="AM28" s="317">
        <f t="shared" ref="AM28" si="105">AM23+AM25-AM26-AM27</f>
        <v>27394.801666601914</v>
      </c>
      <c r="AN28" s="317">
        <f t="shared" ref="AN28" si="106">AN23+AN25-AN26-AN27</f>
        <v>34002.257373134118</v>
      </c>
      <c r="AO28" s="317">
        <f t="shared" ref="AO28" si="107">AO23+AO25-AO26-AO27</f>
        <v>35959.265962149329</v>
      </c>
      <c r="AP28" s="317">
        <f t="shared" ref="AP28" si="108">AP23+AP25-AP26-AP27</f>
        <v>34585.944909301696</v>
      </c>
      <c r="AQ28" s="317">
        <f t="shared" ref="AQ28" si="109">AQ23+AQ25-AQ26-AQ27</f>
        <v>37562.413135804316</v>
      </c>
      <c r="AR28" s="317">
        <f t="shared" ref="AR28:AS28" si="110">AR23+AR25-AR26-AR27</f>
        <v>37208.791026225423</v>
      </c>
      <c r="AS28" s="317">
        <f t="shared" si="110"/>
        <v>37205.200446504365</v>
      </c>
      <c r="AT28" s="317">
        <f t="shared" ref="AT28" si="111">AT23+AT25-AT26-AT27</f>
        <v>38871.764762189174</v>
      </c>
      <c r="AU28" s="317">
        <f t="shared" ref="AU28" si="112">AU23+AU25-AU26-AU27</f>
        <v>40888.608856898609</v>
      </c>
      <c r="AV28" s="317">
        <f t="shared" ref="AV28" si="113">AV23+AV25-AV26-AV27</f>
        <v>39575.859151011951</v>
      </c>
      <c r="AW28" s="317">
        <f t="shared" ref="AW28" si="114">AW23+AW25-AW26-AW27</f>
        <v>42613.643620588722</v>
      </c>
      <c r="AX28" s="317">
        <f t="shared" ref="AX28" si="115">AX23+AX25-AX26-AX27</f>
        <v>33322.091816521475</v>
      </c>
      <c r="AY28" s="317">
        <f t="shared" ref="AY28" si="116">AY23+AY25-AY26-AY27</f>
        <v>37450.150377751517</v>
      </c>
      <c r="AZ28" s="317">
        <f t="shared" ref="AZ28" si="117">AZ23+AZ25-AZ26-AZ27</f>
        <v>43180.321075587985</v>
      </c>
      <c r="BA28" s="317">
        <f t="shared" ref="BA28" si="118">BA23+BA25-BA26-BA27</f>
        <v>45261.553796539883</v>
      </c>
      <c r="BB28" s="317">
        <f t="shared" ref="BB28" si="119">BB23+BB25-BB26-BB27</f>
        <v>44013.984587121275</v>
      </c>
      <c r="BC28" s="317">
        <f t="shared" ref="BC28" si="120">BC23+BC25-BC26-BC27</f>
        <v>47117.751168040355</v>
      </c>
      <c r="BD28" s="317">
        <f t="shared" ref="BD28" si="121">BD23+BD25-BD26-BD27</f>
        <v>46892.992954811532</v>
      </c>
      <c r="BE28" s="317">
        <f t="shared" ref="BE28" si="122">BE23+BE25-BE26-BE27</f>
        <v>47019.851078622101</v>
      </c>
      <c r="BF28" s="317">
        <f t="shared" ref="BF28:BG28" si="123">BF23+BF25-BF26-BF27</f>
        <v>48818.468407455322</v>
      </c>
      <c r="BG28" s="317">
        <f t="shared" si="123"/>
        <v>50968.989567473822</v>
      </c>
      <c r="BH28" s="317">
        <f t="shared" ref="BH28" si="124">BH23+BH25-BH26-BH27</f>
        <v>49791.5609646667</v>
      </c>
      <c r="BI28" s="317">
        <f t="shared" ref="BI28" si="125">BI23+BI25-BI26-BI27</f>
        <v>52966.33080676281</v>
      </c>
      <c r="BJ28" s="317">
        <f t="shared" ref="BJ28" si="126">BJ23+BJ25-BJ26-BJ27</f>
        <v>43813.449125413928</v>
      </c>
      <c r="BK28" s="317">
        <f t="shared" ref="BK28" si="127">BK23+BK25-BK26-BK27</f>
        <v>54013.06779865174</v>
      </c>
      <c r="BL28" s="317">
        <f t="shared" ref="BL28" si="128">BL23+BL25-BL26-BL27</f>
        <v>54885.340573620633</v>
      </c>
      <c r="BM28" s="317">
        <f t="shared" ref="BM28" si="129">BM23+BM25-BM26-BM27</f>
        <v>57110.42308959103</v>
      </c>
      <c r="BN28" s="317">
        <f t="shared" ref="BN28" si="130">BN23+BN25-BN26-BN27</f>
        <v>56008.472901255926</v>
      </c>
      <c r="BO28" s="317">
        <f t="shared" ref="BO28" si="131">BO23+BO25-BO26-BO27</f>
        <v>59259.649502314482</v>
      </c>
      <c r="BP28" s="317">
        <f t="shared" ref="BP28" si="132">BP23+BP25-BP26-BP27</f>
        <v>59184.114349346011</v>
      </c>
      <c r="BQ28" s="317">
        <f t="shared" ref="BQ28" si="133">BQ23+BQ25-BQ26-BQ27</f>
        <v>59462.030885977991</v>
      </c>
      <c r="BR28" s="317">
        <f t="shared" ref="BR28" si="134">BR23+BR25-BR26-BR27</f>
        <v>61413.564567351947</v>
      </c>
      <c r="BS28" s="317">
        <f t="shared" ref="BS28" si="135">BS23+BS25-BS26-BS27</f>
        <v>63718.882884890358</v>
      </c>
      <c r="BT28" s="317">
        <f t="shared" ref="BT28:BU28" si="136">BT23+BT25-BT26-BT27</f>
        <v>62698.155391368971</v>
      </c>
      <c r="BU28" s="317">
        <f t="shared" si="136"/>
        <v>66031.553726297629</v>
      </c>
      <c r="BV28" s="317">
        <f t="shared" ref="BV28" si="137">BV23+BV25-BV26-BV27</f>
        <v>57039.251641613853</v>
      </c>
      <c r="BW28" s="317">
        <f t="shared" ref="BW28" si="138">BW23+BW25-BW26-BW27</f>
        <v>66383.381451022899</v>
      </c>
      <c r="BX28" s="317">
        <f t="shared" ref="BX28" si="139">BX23+BX25-BX26-BX27</f>
        <v>66389.610843406612</v>
      </c>
      <c r="BY28" s="317">
        <f t="shared" ref="BY28" si="140">BY23+BY25-BY26-BY27</f>
        <v>67737.965257141739</v>
      </c>
      <c r="BZ28" s="317">
        <f t="shared" ref="BZ28" si="141">BZ23+BZ25-BZ26-BZ27</f>
        <v>65748.470440003177</v>
      </c>
      <c r="CA28" s="317">
        <f t="shared" ref="CA28" si="142">CA23+CA25-CA26-CA27</f>
        <v>68101.15245293823</v>
      </c>
      <c r="CB28" s="317">
        <f t="shared" ref="CB28" si="143">CB23+CB25-CB26-CB27</f>
        <v>67116.037673887884</v>
      </c>
      <c r="CC28" s="317">
        <f t="shared" ref="CC28" si="144">CC23+CC25-CC26-CC27</f>
        <v>66473.152801653923</v>
      </c>
      <c r="CD28" s="317">
        <f t="shared" ref="CD28" si="145">CD23+CD25-CD26-CD27</f>
        <v>67492.524859813653</v>
      </c>
      <c r="CE28" s="317">
        <f t="shared" ref="CE28" si="146">CE23+CE25-CE26-CE27</f>
        <v>68854.181200682826</v>
      </c>
      <c r="CF28" s="317">
        <f t="shared" ref="CF28" si="147">CF23+CF25-CF26-CF27</f>
        <v>66878.149509326526</v>
      </c>
      <c r="CG28" s="317">
        <f t="shared" ref="CG28" si="148">CG23+CG25-CG26-CG27</f>
        <v>69244.457807619314</v>
      </c>
      <c r="CH28" s="317">
        <f t="shared" ref="CH28:CI28" si="149">CH23+CH25-CH26-CH27</f>
        <v>59273.134458355271</v>
      </c>
      <c r="CI28" s="317">
        <f t="shared" si="149"/>
        <v>68644.208169407808</v>
      </c>
      <c r="CJ28" s="317">
        <f t="shared" ref="CJ28" si="150">CJ23+CJ25-CJ26-CJ27</f>
        <v>68677.707997940757</v>
      </c>
      <c r="CK28" s="317">
        <f t="shared" ref="CK28" si="151">CK23+CK25-CK26-CK27</f>
        <v>70053.663354670934</v>
      </c>
      <c r="CL28" s="317">
        <f t="shared" ref="CL28" si="152">CL23+CL25-CL26-CL27</f>
        <v>68092.104008182636</v>
      </c>
      <c r="CM28" s="317">
        <f t="shared" ref="CM28" si="153">CM23+CM25-CM26-CM27</f>
        <v>70473.060089295075</v>
      </c>
      <c r="CN28" s="317">
        <f t="shared" ref="CN28" si="154">CN23+CN25-CN26-CN27</f>
        <v>69516.56209548311</v>
      </c>
      <c r="CO28" s="317">
        <f t="shared" ref="CO28" si="155">CO23+CO25-CO26-CO27</f>
        <v>68902.640895352335</v>
      </c>
      <c r="CP28" s="317">
        <f t="shared" ref="CP28" si="156">CP23+CP25-CP26-CP27</f>
        <v>69951.327733168451</v>
      </c>
      <c r="CQ28" s="317">
        <f t="shared" ref="CQ28" si="157">CQ23+CQ25-CQ26-CQ27</f>
        <v>71342.654233442634</v>
      </c>
      <c r="CR28" s="317">
        <f t="shared" ref="CR28" si="158">CR23+CR25-CR26-CR27</f>
        <v>69396.652405572226</v>
      </c>
      <c r="CS28" s="317">
        <f t="shared" ref="CS28" si="159">CS23+CS25-CS26-CS27</f>
        <v>71793.354648539113</v>
      </c>
      <c r="CT28" s="317">
        <f t="shared" ref="CT28" si="160">CT23+CT25-CT26-CT27</f>
        <v>61852.793755664847</v>
      </c>
      <c r="CU28" s="317">
        <f t="shared" ref="CU28" si="161">CU23+CU25-CU26-CU27</f>
        <v>71255.002919424194</v>
      </c>
      <c r="CV28" s="317">
        <f t="shared" ref="CV28:CW28" si="162">CV23+CV25-CV26-CV27</f>
        <v>71320.015736317771</v>
      </c>
      <c r="CW28" s="317">
        <f t="shared" si="162"/>
        <v>72727.866211803906</v>
      </c>
      <c r="CX28" s="317">
        <f t="shared" ref="CX28" si="163">CX23+CX25-CX26-CX27</f>
        <v>70798.588765291162</v>
      </c>
      <c r="CY28" s="317">
        <f t="shared" ref="CY28" si="164">CY23+CY25-CY26-CY27</f>
        <v>73212.218235191875</v>
      </c>
      <c r="CZ28" s="317">
        <f t="shared" ref="CZ28" si="165">CZ23+CZ25-CZ26-CZ27</f>
        <v>72288.789884037382</v>
      </c>
      <c r="DA28" s="317">
        <f t="shared" ref="DA28" si="166">DA23+DA25-DA26-DA27</f>
        <v>71708.339403655948</v>
      </c>
      <c r="DB28" s="317">
        <f t="shared" ref="DB28" si="167">DB23+DB25-DB26-DB27</f>
        <v>72790.902920414126</v>
      </c>
      <c r="DC28" s="317">
        <f t="shared" ref="DC28" si="168">DC23+DC25-DC26-DC27</f>
        <v>74216.517000522101</v>
      </c>
      <c r="DD28" s="317">
        <f t="shared" ref="DD28" si="169">DD23+DD25-DD26-DD27</f>
        <v>72305.21865540398</v>
      </c>
      <c r="DE28" s="317">
        <f t="shared" ref="DE28" si="170">DE23+DE25-DE26-DE27</f>
        <v>74737.045347133855</v>
      </c>
      <c r="DF28" s="317">
        <f t="shared" ref="DF28" si="171">DF23+DF25-DF26-DF27</f>
        <v>64832.034993938541</v>
      </c>
      <c r="DG28" s="317">
        <f t="shared" ref="DG28" si="172">DG23+DG25-DG26-DG27</f>
        <v>74270.225975767127</v>
      </c>
      <c r="DH28" s="317">
        <f t="shared" ref="DH28" si="173">DH23+DH25-DH26-DH27</f>
        <v>74371.657139929448</v>
      </c>
      <c r="DI28" s="317">
        <f t="shared" ref="DI28" si="174">DI23+DI25-DI26-DI27</f>
        <v>75816.367806802707</v>
      </c>
      <c r="DJ28" s="317">
        <f t="shared" ref="DJ28:DK28" si="175">DJ23+DJ25-DJ26-DJ27</f>
        <v>73924.397775608813</v>
      </c>
      <c r="DK28" s="317">
        <f t="shared" si="175"/>
        <v>76375.787330261577</v>
      </c>
      <c r="DL28" s="317">
        <f t="shared" ref="DL28" si="176">DL23+DL25-DL26-DL27</f>
        <v>75490.577245286258</v>
      </c>
      <c r="DM28" s="317">
        <f t="shared" ref="DM28" si="177">DM23+DM25-DM26-DM27</f>
        <v>74948.808791810879</v>
      </c>
      <c r="DN28" s="317">
        <f t="shared" ref="DN28" si="178">DN23+DN25-DN26-DN27</f>
        <v>76070.523743631347</v>
      </c>
      <c r="DO28" s="317">
        <f t="shared" ref="DO28" si="179">DO23+DO25-DO26-DO27</f>
        <v>77535.764383350499</v>
      </c>
      <c r="DP28" s="317">
        <f t="shared" ref="DP28" si="180">DP23+DP25-DP26-DP27</f>
        <v>75664.573508592555</v>
      </c>
      <c r="DQ28" s="317">
        <f t="shared" ref="DQ28" si="181">DQ23+DQ25-DQ26-DQ27</f>
        <v>78136.994438293361</v>
      </c>
      <c r="DR28" s="317">
        <f t="shared" ref="DR28" si="182">DR23+DR25-DR26-DR27</f>
        <v>68273.071019067953</v>
      </c>
    </row>
    <row r="29" spans="1:122" s="70" customFormat="1" x14ac:dyDescent="0.3">
      <c r="A29" s="305" t="s">
        <v>234</v>
      </c>
      <c r="B29" s="317"/>
      <c r="C29" s="316">
        <f>C28/(1+$B$34)^(C6-1)</f>
        <v>5422.7133333333295</v>
      </c>
      <c r="D29" s="316">
        <f t="shared" ref="D29:I29" si="183">D28/(1+$B$34)^(D6-1)</f>
        <v>13070.371552309169</v>
      </c>
      <c r="E29" s="316">
        <f t="shared" si="183"/>
        <v>14486.809149058754</v>
      </c>
      <c r="F29" s="316">
        <f t="shared" si="183"/>
        <v>17838.534250820052</v>
      </c>
      <c r="G29" s="316">
        <f t="shared" si="183"/>
        <v>14529.038719973192</v>
      </c>
      <c r="H29" s="316">
        <f t="shared" si="183"/>
        <v>15442.818660198667</v>
      </c>
      <c r="I29" s="316">
        <f t="shared" si="183"/>
        <v>18054.377529911264</v>
      </c>
      <c r="J29" s="316">
        <f>J28/(1+$B$34)^(J6-1)</f>
        <v>-7080.8353423516637</v>
      </c>
      <c r="K29" s="316">
        <f t="shared" ref="K29" si="184">K28/(1+$B$34)^(K6-1)</f>
        <v>11084.988591894584</v>
      </c>
      <c r="L29" s="316">
        <f t="shared" ref="L29" si="185">L28/(1+$B$34)^(L6-1)</f>
        <v>208908.38979733438</v>
      </c>
      <c r="M29" s="316">
        <f t="shared" ref="M29" si="186">M28/(1+$B$34)^(M6-1)</f>
        <v>13942.534186611392</v>
      </c>
      <c r="N29" s="316">
        <f t="shared" ref="N29" si="187">N28/(1+$B$34)^(N6-1)</f>
        <v>13704.367472235217</v>
      </c>
      <c r="O29" s="316">
        <f t="shared" ref="O29" si="188">O28/(1+$B$34)^(O6-1)</f>
        <v>-178262.9956259967</v>
      </c>
      <c r="P29" s="316">
        <f t="shared" ref="P29" si="189">P28/(1+$B$34)^(P6-1)</f>
        <v>10642.697823478897</v>
      </c>
      <c r="Q29" s="316">
        <f t="shared" ref="Q29:S29" si="190">Q28/(1+$B$34)^(Q6-1)</f>
        <v>4726.6329809023937</v>
      </c>
      <c r="R29" s="316">
        <f t="shared" si="190"/>
        <v>3180.2361720730137</v>
      </c>
      <c r="S29" s="316">
        <f t="shared" si="190"/>
        <v>5622.4903977473705</v>
      </c>
      <c r="T29" s="316">
        <f t="shared" ref="T29" si="191">T28/(1+$B$34)^(T6-1)</f>
        <v>3645.3825850233811</v>
      </c>
      <c r="U29" s="316">
        <f t="shared" ref="U29" si="192">U28/(1+$B$34)^(U6-1)</f>
        <v>4713.8583911719043</v>
      </c>
      <c r="V29" s="316">
        <f t="shared" ref="V29" si="193">V28/(1+$B$34)^(V6-1)</f>
        <v>-18337.277042174403</v>
      </c>
      <c r="W29" s="316">
        <f t="shared" ref="W29" si="194">W28/(1+$B$34)^(W6-1)</f>
        <v>17168.326965600838</v>
      </c>
      <c r="X29" s="316">
        <f t="shared" ref="X29" si="195">X28/(1+$B$34)^(X6-1)</f>
        <v>15637.357874097739</v>
      </c>
      <c r="Y29" s="316">
        <f t="shared" ref="Y29:AA29" si="196">Y28/(1+$B$34)^(Y6-1)</f>
        <v>17962.795539627561</v>
      </c>
      <c r="Z29" s="316">
        <f t="shared" si="196"/>
        <v>9428.4764305085264</v>
      </c>
      <c r="AA29" s="316">
        <f t="shared" si="196"/>
        <v>12956.685711753851</v>
      </c>
      <c r="AB29" s="316">
        <f t="shared" ref="AB29" si="197">AB28/(1+$B$34)^(AB6-1)</f>
        <v>22004.668676322995</v>
      </c>
      <c r="AC29" s="316">
        <f t="shared" ref="AC29" si="198">AC28/(1+$B$34)^(AC6-1)</f>
        <v>23478.46122865882</v>
      </c>
      <c r="AD29" s="316">
        <f t="shared" ref="AD29" si="199">AD28/(1+$B$34)^(AD6-1)</f>
        <v>22073.802283405712</v>
      </c>
      <c r="AE29" s="316">
        <f t="shared" ref="AE29" si="200">AE28/(1+$B$34)^(AE6-1)</f>
        <v>24397.604579127172</v>
      </c>
      <c r="AF29" s="316">
        <f t="shared" ref="AF29" si="201">AF28/(1+$B$34)^(AF6-1)</f>
        <v>23865.653288112408</v>
      </c>
      <c r="AG29" s="316">
        <f t="shared" ref="AG29:AI29" si="202">AG28/(1+$B$34)^(AG6-1)</f>
        <v>23633.318288473831</v>
      </c>
      <c r="AH29" s="316">
        <f t="shared" si="202"/>
        <v>24804.003192043769</v>
      </c>
      <c r="AI29" s="316">
        <f t="shared" si="202"/>
        <v>26252.060666899437</v>
      </c>
      <c r="AJ29" s="316">
        <f t="shared" ref="AJ29" si="203">AJ28/(1+$B$34)^(AJ6-1)</f>
        <v>24917.568072417653</v>
      </c>
      <c r="AK29" s="316">
        <f t="shared" ref="AK29" si="204">AK28/(1+$B$34)^(AK6-1)</f>
        <v>27187.670053294871</v>
      </c>
      <c r="AL29" s="316">
        <f t="shared" ref="AL29" si="205">AL28/(1+$B$34)^(AL6-1)</f>
        <v>19308.946817124383</v>
      </c>
      <c r="AM29" s="316">
        <f t="shared" ref="AM29" si="206">AM28/(1+$B$34)^(AM6-1)</f>
        <v>22362.318438293121</v>
      </c>
      <c r="AN29" s="316">
        <f t="shared" ref="AN29" si="207">AN28/(1+$B$34)^(AN6-1)</f>
        <v>27599.916562262417</v>
      </c>
      <c r="AO29" s="316">
        <f t="shared" ref="AO29:AQ29" si="208">AO28/(1+$B$34)^(AO6-1)</f>
        <v>29024.329018150034</v>
      </c>
      <c r="AP29" s="316">
        <f t="shared" si="208"/>
        <v>27758.907384092439</v>
      </c>
      <c r="AQ29" s="316">
        <f t="shared" si="208"/>
        <v>29978.338519901259</v>
      </c>
      <c r="AR29" s="316">
        <f t="shared" ref="AR29" si="209">AR28/(1+$B$34)^(AR6-1)</f>
        <v>29529.152694922399</v>
      </c>
      <c r="AS29" s="316">
        <f t="shared" ref="AS29" si="210">AS28/(1+$B$34)^(AS6-1)</f>
        <v>29360.295805040139</v>
      </c>
      <c r="AT29" s="316">
        <f t="shared" ref="AT29" si="211">AT28/(1+$B$34)^(AT6-1)</f>
        <v>30502.988277344735</v>
      </c>
      <c r="AU29" s="316">
        <f t="shared" ref="AU29" si="212">AU28/(1+$B$34)^(AU6-1)</f>
        <v>31905.225371648852</v>
      </c>
      <c r="AV29" s="316">
        <f t="shared" ref="AV29" si="213">AV28/(1+$B$34)^(AV6-1)</f>
        <v>30707.268428294698</v>
      </c>
      <c r="AW29" s="316">
        <f t="shared" ref="AW29:AY29" si="214">AW28/(1+$B$34)^(AW6-1)</f>
        <v>32878.413647704765</v>
      </c>
      <c r="AX29" s="316">
        <f t="shared" si="214"/>
        <v>25564.999826528736</v>
      </c>
      <c r="AY29" s="316">
        <f t="shared" si="214"/>
        <v>28570.54041364646</v>
      </c>
      <c r="AZ29" s="316">
        <f t="shared" ref="AZ29" si="215">AZ28/(1+$B$34)^(AZ6-1)</f>
        <v>32756.848220966418</v>
      </c>
      <c r="BA29" s="316">
        <f t="shared" ref="BA29" si="216">BA28/(1+$B$34)^(BA6-1)</f>
        <v>34142.636303835934</v>
      </c>
      <c r="BB29" s="316">
        <f t="shared" ref="BB29" si="217">BB28/(1+$B$34)^(BB6-1)</f>
        <v>33014.873067003304</v>
      </c>
      <c r="BC29" s="316">
        <f t="shared" ref="BC29" si="218">BC28/(1+$B$34)^(BC6-1)</f>
        <v>35144.296236184156</v>
      </c>
      <c r="BD29" s="316">
        <f t="shared" ref="BD29" si="219">BD28/(1+$B$34)^(BD6-1)</f>
        <v>34780.001877758987</v>
      </c>
      <c r="BE29" s="316">
        <f t="shared" ref="BE29:BG29" si="220">BE28/(1+$B$34)^(BE6-1)</f>
        <v>34678.016564299054</v>
      </c>
      <c r="BF29" s="316">
        <f t="shared" si="220"/>
        <v>35802.100089311039</v>
      </c>
      <c r="BG29" s="316">
        <f t="shared" si="220"/>
        <v>37169.072851934754</v>
      </c>
      <c r="BH29" s="316">
        <f t="shared" ref="BH29" si="221">BH28/(1+$B$34)^(BH6-1)</f>
        <v>36106.284312941032</v>
      </c>
      <c r="BI29" s="316">
        <f t="shared" ref="BI29" si="222">BI28/(1+$B$34)^(BI6-1)</f>
        <v>38192.518396285079</v>
      </c>
      <c r="BJ29" s="316">
        <f t="shared" ref="BJ29" si="223">BJ28/(1+$B$34)^(BJ6-1)</f>
        <v>31415.010065049228</v>
      </c>
      <c r="BK29" s="316">
        <f t="shared" ref="BK29" si="224">BK28/(1+$B$34)^(BK6-1)</f>
        <v>38510.570851953067</v>
      </c>
      <c r="BL29" s="316">
        <f t="shared" ref="BL29" si="225">BL28/(1+$B$34)^(BL6-1)</f>
        <v>38912.472508300416</v>
      </c>
      <c r="BM29" s="316">
        <f t="shared" ref="BM29:BO29" si="226">BM28/(1+$B$34)^(BM6-1)</f>
        <v>40262.356767951787</v>
      </c>
      <c r="BN29" s="316">
        <f t="shared" si="226"/>
        <v>39263.48988865703</v>
      </c>
      <c r="BO29" s="316">
        <f t="shared" si="226"/>
        <v>41309.087098375676</v>
      </c>
      <c r="BP29" s="316">
        <f t="shared" ref="BP29" si="227">BP28/(1+$B$34)^(BP6-1)</f>
        <v>41024.474239737079</v>
      </c>
      <c r="BQ29" s="316">
        <f t="shared" ref="BQ29" si="228">BQ28/(1+$B$34)^(BQ6-1)</f>
        <v>40985.379513627944</v>
      </c>
      <c r="BR29" s="316">
        <f t="shared" ref="BR29" si="229">BR28/(1+$B$34)^(BR6-1)</f>
        <v>42092.515455695713</v>
      </c>
      <c r="BS29" s="316">
        <f t="shared" ref="BS29" si="230">BS28/(1+$B$34)^(BS6-1)</f>
        <v>43427.025090378644</v>
      </c>
      <c r="BT29" s="316">
        <f t="shared" ref="BT29" si="231">BT28/(1+$B$34)^(BT6-1)</f>
        <v>42491.106656245116</v>
      </c>
      <c r="BU29" s="316">
        <f t="shared" ref="BU29:BW29" si="232">BU28/(1+$B$34)^(BU6-1)</f>
        <v>44498.579401946401</v>
      </c>
      <c r="BV29" s="316">
        <f t="shared" si="232"/>
        <v>38222.562629263033</v>
      </c>
      <c r="BW29" s="316">
        <f t="shared" si="232"/>
        <v>44234.050020534443</v>
      </c>
      <c r="BX29" s="316">
        <f t="shared" ref="BX29" si="233">BX28/(1+$B$34)^(BX6-1)</f>
        <v>43989.478023447795</v>
      </c>
      <c r="BY29" s="316">
        <f t="shared" ref="BY29" si="234">BY28/(1+$B$34)^(BY6-1)</f>
        <v>44630.544422536957</v>
      </c>
      <c r="BZ29" s="316">
        <f t="shared" ref="BZ29" si="235">BZ28/(1+$B$34)^(BZ6-1)</f>
        <v>43076.166148302967</v>
      </c>
      <c r="CA29" s="316">
        <f t="shared" ref="CA29" si="236">CA28/(1+$B$34)^(CA6-1)</f>
        <v>44366.707730806826</v>
      </c>
      <c r="CB29" s="316">
        <f t="shared" ref="CB29" si="237">CB28/(1+$B$34)^(CB6-1)</f>
        <v>43479.085639372708</v>
      </c>
      <c r="CC29" s="316">
        <f t="shared" ref="CC29:CE29" si="238">CC28/(1+$B$34)^(CC6-1)</f>
        <v>42820.498883154964</v>
      </c>
      <c r="CD29" s="316">
        <f t="shared" si="238"/>
        <v>43232.711231250549</v>
      </c>
      <c r="CE29" s="316">
        <f t="shared" si="238"/>
        <v>43856.954159469817</v>
      </c>
      <c r="CF29" s="316">
        <f t="shared" ref="CF29" si="239">CF28/(1+$B$34)^(CF6-1)</f>
        <v>42358.809770290667</v>
      </c>
      <c r="CG29" s="316">
        <f t="shared" ref="CG29" si="240">CG28/(1+$B$34)^(CG6-1)</f>
        <v>43610.982563851139</v>
      </c>
      <c r="CH29" s="316">
        <f t="shared" ref="CH29" si="241">CH28/(1+$B$34)^(CH6-1)</f>
        <v>37121.0368604291</v>
      </c>
      <c r="CI29" s="316">
        <f t="shared" ref="CI29" si="242">CI28/(1+$B$34)^(CI6-1)</f>
        <v>42748.16291937088</v>
      </c>
      <c r="CJ29" s="316">
        <f t="shared" ref="CJ29" si="243">CJ28/(1+$B$34)^(CJ6-1)</f>
        <v>42528.562254836783</v>
      </c>
      <c r="CK29" s="316">
        <f t="shared" ref="CK29:CM29" si="244">CK28/(1+$B$34)^(CK6-1)</f>
        <v>43136.719155601932</v>
      </c>
      <c r="CL29" s="316">
        <f t="shared" si="244"/>
        <v>41693.117114768764</v>
      </c>
      <c r="CM29" s="316">
        <f t="shared" si="244"/>
        <v>42908.377571459358</v>
      </c>
      <c r="CN29" s="316">
        <f t="shared" ref="CN29" si="245">CN28/(1+$B$34)^(CN6-1)</f>
        <v>42088.030321769096</v>
      </c>
      <c r="CO29" s="316">
        <f t="shared" ref="CO29" si="246">CO28/(1+$B$34)^(CO6-1)</f>
        <v>41481.794453893039</v>
      </c>
      <c r="CP29" s="316">
        <f t="shared" ref="CP29" si="247">CP28/(1+$B$34)^(CP6-1)</f>
        <v>41876.365469742996</v>
      </c>
      <c r="CQ29" s="316">
        <f t="shared" ref="CQ29" si="248">CQ28/(1+$B$34)^(CQ6-1)</f>
        <v>42469.156356712774</v>
      </c>
      <c r="CR29" s="316">
        <f t="shared" ref="CR29" si="249">CR28/(1+$B$34)^(CR6-1)</f>
        <v>41078.468540923306</v>
      </c>
      <c r="CS29" s="316">
        <f t="shared" ref="CS29:CU29" si="250">CS28/(1+$B$34)^(CS6-1)</f>
        <v>42258.231860130247</v>
      </c>
      <c r="CT29" s="316">
        <f t="shared" si="250"/>
        <v>36202.432061385516</v>
      </c>
      <c r="CU29" s="316">
        <f t="shared" si="250"/>
        <v>41471.060444913302</v>
      </c>
      <c r="CV29" s="316">
        <f t="shared" ref="CV29" si="251">CV28/(1+$B$34)^(CV6-1)</f>
        <v>41275.520701272937</v>
      </c>
      <c r="CW29" s="316">
        <f t="shared" ref="CW29" si="252">CW28/(1+$B$34)^(CW6-1)</f>
        <v>41853.649023339611</v>
      </c>
      <c r="CX29" s="316">
        <f t="shared" ref="CX29" si="253">CX28/(1+$B$34)^(CX6-1)</f>
        <v>40514.308900446158</v>
      </c>
      <c r="CY29" s="316">
        <f t="shared" ref="CY29" si="254">CY28/(1+$B$34)^(CY6-1)</f>
        <v>41659.950690075784</v>
      </c>
      <c r="CZ29" s="316">
        <f t="shared" ref="CZ29" si="255">CZ28/(1+$B$34)^(CZ6-1)</f>
        <v>40903.219478584404</v>
      </c>
      <c r="DA29" s="316">
        <f t="shared" ref="DA29:DC29" si="256">DA28/(1+$B$34)^(DA6-1)</f>
        <v>40346.656889747923</v>
      </c>
      <c r="DB29" s="316">
        <f t="shared" si="256"/>
        <v>40725.49278722638</v>
      </c>
      <c r="DC29" s="316">
        <f t="shared" si="256"/>
        <v>41289.646276231841</v>
      </c>
      <c r="DD29" s="316">
        <f t="shared" ref="DD29" si="257">DD28/(1+$B$34)^(DD6-1)</f>
        <v>40000.147155177918</v>
      </c>
      <c r="DE29" s="316">
        <f t="shared" ref="DE29" si="258">DE28/(1+$B$34)^(DE6-1)</f>
        <v>41113.005049256615</v>
      </c>
      <c r="DF29" s="316">
        <f t="shared" ref="DF29" si="259">DF28/(1+$B$34)^(DF6-1)</f>
        <v>35463.721090514679</v>
      </c>
      <c r="DG29" s="316">
        <f t="shared" ref="DG29" si="260">DG28/(1+$B$34)^(DG6-1)</f>
        <v>40398.081977569447</v>
      </c>
      <c r="DH29" s="316">
        <f t="shared" ref="DH29" si="261">DH28/(1+$B$34)^(DH6-1)</f>
        <v>40225.811225312696</v>
      </c>
      <c r="DI29" s="316">
        <f t="shared" ref="DI29:DK29" si="262">DI28/(1+$B$34)^(DI6-1)</f>
        <v>40776.662727528405</v>
      </c>
      <c r="DJ29" s="316">
        <f t="shared" si="262"/>
        <v>39535.556078539914</v>
      </c>
      <c r="DK29" s="316">
        <f t="shared" si="262"/>
        <v>40616.93131312864</v>
      </c>
      <c r="DL29" s="316">
        <f t="shared" ref="DL29" si="263">DL28/(1+$B$34)^(DL6-1)</f>
        <v>39920.457187602697</v>
      </c>
      <c r="DM29" s="316">
        <f t="shared" ref="DM29" si="264">DM28/(1+$B$34)^(DM6-1)</f>
        <v>39411.126327991275</v>
      </c>
      <c r="DN29" s="316">
        <f t="shared" ref="DN29" si="265">DN28/(1+$B$34)^(DN6-1)</f>
        <v>39776.069905264485</v>
      </c>
      <c r="DO29" s="316">
        <f t="shared" ref="DO29" si="266">DO28/(1+$B$34)^(DO6-1)</f>
        <v>40314.278197659471</v>
      </c>
      <c r="DP29" s="316">
        <f t="shared" ref="DP29" si="267">DP28/(1+$B$34)^(DP6-1)</f>
        <v>39120.172040840313</v>
      </c>
      <c r="DQ29" s="316">
        <f t="shared" ref="DQ29:DR29" si="268">DQ28/(1+$B$34)^(DQ6-1)</f>
        <v>40171.33099013922</v>
      </c>
      <c r="DR29" s="316">
        <f t="shared" si="268"/>
        <v>34902.803301956497</v>
      </c>
    </row>
    <row r="30" spans="1:122" s="70" customFormat="1" x14ac:dyDescent="0.3">
      <c r="A30" s="4"/>
    </row>
    <row r="31" spans="1:122" s="1" customFormat="1" ht="15.6" x14ac:dyDescent="0.3">
      <c r="A31" s="100" t="s">
        <v>112</v>
      </c>
      <c r="B31" s="101">
        <f>MIN(C23:BJ23)</f>
        <v>-188539.82754540374</v>
      </c>
    </row>
    <row r="32" spans="1:122" s="1" customFormat="1" x14ac:dyDescent="0.3">
      <c r="A32"/>
    </row>
    <row r="33" spans="1:12" x14ac:dyDescent="0.3">
      <c r="A33" s="27" t="s">
        <v>232</v>
      </c>
      <c r="B33" s="218">
        <v>7.0000000000000007E-2</v>
      </c>
    </row>
    <row r="34" spans="1:12" x14ac:dyDescent="0.3">
      <c r="A34" s="27" t="s">
        <v>233</v>
      </c>
      <c r="B34" s="219">
        <f>(1+B33)^(1/12)-1</f>
        <v>5.6541453874052738E-3</v>
      </c>
    </row>
    <row r="35" spans="1:12" ht="15" thickBot="1" x14ac:dyDescent="0.35">
      <c r="B35">
        <v>1</v>
      </c>
      <c r="C35">
        <v>2</v>
      </c>
      <c r="D35">
        <v>3</v>
      </c>
      <c r="E35">
        <v>4</v>
      </c>
      <c r="F35">
        <v>5</v>
      </c>
      <c r="G35">
        <v>6</v>
      </c>
      <c r="H35">
        <v>7</v>
      </c>
      <c r="I35">
        <v>8</v>
      </c>
      <c r="J35">
        <v>9</v>
      </c>
      <c r="K35">
        <v>10</v>
      </c>
    </row>
    <row r="36" spans="1:12" x14ac:dyDescent="0.3">
      <c r="A36" s="182" t="s">
        <v>53</v>
      </c>
      <c r="B36" s="108">
        <v>2022</v>
      </c>
      <c r="C36" s="108">
        <v>2023</v>
      </c>
      <c r="D36" s="108">
        <v>2024</v>
      </c>
      <c r="E36" s="108">
        <v>2025</v>
      </c>
      <c r="F36" s="108">
        <v>2026</v>
      </c>
      <c r="G36" s="108">
        <v>2027</v>
      </c>
      <c r="H36" s="108">
        <v>2028</v>
      </c>
      <c r="I36" s="108">
        <v>2029</v>
      </c>
      <c r="J36" s="108">
        <v>2030</v>
      </c>
      <c r="K36" s="109">
        <v>2031</v>
      </c>
    </row>
    <row r="37" spans="1:12" x14ac:dyDescent="0.3">
      <c r="A37" s="110" t="s">
        <v>50</v>
      </c>
      <c r="B37" s="116">
        <f>'Ricavi '!N30</f>
        <v>796427.2466666667</v>
      </c>
      <c r="C37" s="116">
        <f>'Ricavi '!Z30</f>
        <v>1178105.7861800476</v>
      </c>
      <c r="D37" s="116">
        <f>'Ricavi '!AL30</f>
        <v>1516875.8977262645</v>
      </c>
      <c r="E37" s="116">
        <f>'Ricavi '!AX30</f>
        <v>1725997.358114663</v>
      </c>
      <c r="F37" s="116">
        <f>'Ricavi '!BJ30</f>
        <v>1968086.142080446</v>
      </c>
      <c r="G37" s="116">
        <f>'Ricavi '!BV30</f>
        <v>2248345.6689050584</v>
      </c>
      <c r="H37" s="116">
        <f>'Ricavi '!CH30</f>
        <v>2419919.4806350851</v>
      </c>
      <c r="I37" s="116">
        <f>'Ricavi '!CT30</f>
        <v>2482597.8515016758</v>
      </c>
      <c r="J37" s="116">
        <f>'Ricavi '!DF30</f>
        <v>2554946.5691499147</v>
      </c>
      <c r="K37" s="389">
        <f>'Ricavi '!DR30</f>
        <v>2638466.5487511992</v>
      </c>
    </row>
    <row r="38" spans="1:12" x14ac:dyDescent="0.3">
      <c r="A38" s="110" t="s">
        <v>245</v>
      </c>
      <c r="B38" s="116">
        <f>'Costi operativi'!N38</f>
        <v>423344.76</v>
      </c>
      <c r="C38" s="116">
        <f>'Costi operativi'!Z38</f>
        <v>607791.49840928277</v>
      </c>
      <c r="D38" s="116">
        <f>'Costi operativi'!AL38</f>
        <v>785333.71647301549</v>
      </c>
      <c r="E38" s="116">
        <f>'Costi operativi'!AX38</f>
        <v>888663.60470707528</v>
      </c>
      <c r="F38" s="116">
        <f>'Costi operativi'!BJ38</f>
        <v>1002473.4134154679</v>
      </c>
      <c r="G38" s="116">
        <f>'Costi operativi'!BV38</f>
        <v>1129203.836838047</v>
      </c>
      <c r="H38" s="116">
        <f>'Costi operativi'!CH38</f>
        <v>1211909.9371245021</v>
      </c>
      <c r="I38" s="116">
        <f>'Costi operativi'!CT38</f>
        <v>1245583.7973602249</v>
      </c>
      <c r="J38" s="116">
        <f>'Costi operativi'!DF38</f>
        <v>1284436.7043220489</v>
      </c>
      <c r="K38" s="389">
        <f>'Costi operativi'!DR38</f>
        <v>1329270.4748380659</v>
      </c>
    </row>
    <row r="39" spans="1:12" x14ac:dyDescent="0.3">
      <c r="A39" s="110" t="s">
        <v>230</v>
      </c>
      <c r="B39" s="116">
        <f>'Piano del personale'!N37</f>
        <v>188552.21692037035</v>
      </c>
      <c r="C39" s="116">
        <f>'Piano del personale'!Z37</f>
        <v>297147.36431362957</v>
      </c>
      <c r="D39" s="116">
        <f>'Piano del personale'!AL37</f>
        <v>369950.00331362966</v>
      </c>
      <c r="E39" s="116">
        <f>'Piano del personale'!AX37</f>
        <v>370724.17738770362</v>
      </c>
      <c r="F39" s="116">
        <f>'Piano del personale'!BJ37</f>
        <v>381898.39146177773</v>
      </c>
      <c r="G39" s="116">
        <f>'Piano del personale'!BV37</f>
        <v>381898.39146177773</v>
      </c>
      <c r="H39" s="116">
        <f>'Piano del personale'!CH37</f>
        <v>381898.39146177773</v>
      </c>
      <c r="I39" s="116">
        <f>'Piano del personale'!CT37</f>
        <v>381898.39146177773</v>
      </c>
      <c r="J39" s="116">
        <f>'Piano del personale'!DF37</f>
        <v>381898.39146177773</v>
      </c>
      <c r="K39" s="389">
        <f>'Piano del personale'!DR37</f>
        <v>381898.39146177773</v>
      </c>
    </row>
    <row r="40" spans="1:12" x14ac:dyDescent="0.3">
      <c r="A40" s="110" t="s">
        <v>231</v>
      </c>
      <c r="B40" s="390">
        <f>B37-B38-B39</f>
        <v>184530.26974629634</v>
      </c>
      <c r="C40" s="390">
        <f t="shared" ref="C40:K40" si="269">C37-C38-C39</f>
        <v>273166.92345713521</v>
      </c>
      <c r="D40" s="390">
        <f t="shared" si="269"/>
        <v>361592.1779396194</v>
      </c>
      <c r="E40" s="390">
        <f t="shared" si="269"/>
        <v>466609.57601988415</v>
      </c>
      <c r="F40" s="390">
        <f t="shared" si="269"/>
        <v>583714.33720320032</v>
      </c>
      <c r="G40" s="390">
        <f t="shared" si="269"/>
        <v>737243.44060523366</v>
      </c>
      <c r="H40" s="390">
        <f t="shared" si="269"/>
        <v>826111.15204880526</v>
      </c>
      <c r="I40" s="390">
        <f t="shared" si="269"/>
        <v>855115.66267967317</v>
      </c>
      <c r="J40" s="390">
        <f t="shared" si="269"/>
        <v>888611.473366088</v>
      </c>
      <c r="K40" s="391">
        <f t="shared" si="269"/>
        <v>927297.6824513555</v>
      </c>
    </row>
    <row r="41" spans="1:12" x14ac:dyDescent="0.3">
      <c r="A41" s="110" t="s">
        <v>239</v>
      </c>
      <c r="B41" s="390">
        <f>0</f>
        <v>0</v>
      </c>
      <c r="C41" s="390">
        <f>'Investimenti e debito'!O12</f>
        <v>214500</v>
      </c>
      <c r="D41" s="390">
        <f>'Investimenti e debito'!D45</f>
        <v>10000</v>
      </c>
      <c r="E41" s="390">
        <f>'Investimenti e debito'!E45</f>
        <v>1000</v>
      </c>
      <c r="F41" s="390">
        <v>0</v>
      </c>
      <c r="G41" s="390">
        <v>0</v>
      </c>
      <c r="H41" s="390">
        <v>0</v>
      </c>
      <c r="I41" s="390">
        <v>0</v>
      </c>
      <c r="J41" s="390">
        <v>0</v>
      </c>
      <c r="K41" s="391">
        <v>0</v>
      </c>
    </row>
    <row r="42" spans="1:12" x14ac:dyDescent="0.3">
      <c r="A42" s="110" t="s">
        <v>250</v>
      </c>
      <c r="B42" s="390">
        <f>0</f>
        <v>0</v>
      </c>
      <c r="C42" s="390">
        <f>INPUT!E32</f>
        <v>113100</v>
      </c>
      <c r="D42" s="390">
        <f>INPUT!F32</f>
        <v>0</v>
      </c>
      <c r="E42" s="390">
        <f>INPUT!G32</f>
        <v>0</v>
      </c>
      <c r="F42" s="390">
        <f>INPUT!H32</f>
        <v>0</v>
      </c>
      <c r="G42" s="390">
        <f>INPUT!I32</f>
        <v>0</v>
      </c>
      <c r="H42" s="390">
        <f>INPUT!J32</f>
        <v>0</v>
      </c>
      <c r="I42" s="390">
        <f>INPUT!K32</f>
        <v>0</v>
      </c>
      <c r="J42" s="390">
        <f>INPUT!L32</f>
        <v>0</v>
      </c>
      <c r="K42" s="391">
        <f>INPUT!M32</f>
        <v>0</v>
      </c>
    </row>
    <row r="43" spans="1:12" x14ac:dyDescent="0.3">
      <c r="A43" s="110" t="s">
        <v>279</v>
      </c>
      <c r="B43" s="390">
        <v>0</v>
      </c>
      <c r="C43" s="390">
        <v>27000</v>
      </c>
      <c r="D43" s="390">
        <v>0</v>
      </c>
      <c r="E43" s="390">
        <v>0</v>
      </c>
      <c r="F43" s="390">
        <v>0</v>
      </c>
      <c r="G43" s="390">
        <v>0</v>
      </c>
      <c r="H43" s="390">
        <v>0</v>
      </c>
      <c r="I43" s="390">
        <v>0</v>
      </c>
      <c r="J43" s="390">
        <v>0</v>
      </c>
      <c r="K43" s="390">
        <v>0</v>
      </c>
    </row>
    <row r="44" spans="1:12" x14ac:dyDescent="0.3">
      <c r="A44" s="110" t="s">
        <v>263</v>
      </c>
      <c r="B44" s="390">
        <f>INPUT!E34</f>
        <v>30000</v>
      </c>
      <c r="C44" s="390">
        <f>0</f>
        <v>0</v>
      </c>
      <c r="D44" s="390">
        <f>0</f>
        <v>0</v>
      </c>
      <c r="E44" s="390">
        <f>0</f>
        <v>0</v>
      </c>
      <c r="F44" s="390">
        <f>0</f>
        <v>0</v>
      </c>
      <c r="G44" s="390">
        <f>0</f>
        <v>0</v>
      </c>
      <c r="H44" s="390">
        <f>0</f>
        <v>0</v>
      </c>
      <c r="I44" s="390">
        <f>0</f>
        <v>0</v>
      </c>
      <c r="J44" s="390">
        <f>0</f>
        <v>0</v>
      </c>
      <c r="K44" s="391">
        <f>0</f>
        <v>0</v>
      </c>
    </row>
    <row r="45" spans="1:12" x14ac:dyDescent="0.3">
      <c r="A45" s="110" t="s">
        <v>238</v>
      </c>
      <c r="B45" s="390">
        <f>B40-B41-B42-B43-B44</f>
        <v>154530.26974629634</v>
      </c>
      <c r="C45" s="390">
        <f>C40-C41-C42-C43-C44</f>
        <v>-81433.076542864786</v>
      </c>
      <c r="D45" s="390">
        <f t="shared" ref="D45:F45" si="270">D40-D41-D42-D43-D44</f>
        <v>351592.1779396194</v>
      </c>
      <c r="E45" s="390">
        <f t="shared" si="270"/>
        <v>465609.57601988415</v>
      </c>
      <c r="F45" s="390">
        <f t="shared" si="270"/>
        <v>583714.33720320032</v>
      </c>
      <c r="G45" s="390">
        <f>G40-G41-G42-G43-G44</f>
        <v>737243.44060523366</v>
      </c>
      <c r="H45" s="390">
        <f>H40-H41-H42-H43-H44</f>
        <v>826111.15204880526</v>
      </c>
      <c r="I45" s="390">
        <f t="shared" ref="I45" si="271">I40-I41-I42-I43-I44</f>
        <v>855115.66267967317</v>
      </c>
      <c r="J45" s="390">
        <f t="shared" ref="J45" si="272">J40-J41-J42-J43-J44</f>
        <v>888611.473366088</v>
      </c>
      <c r="K45" s="390">
        <f>K40-K41-K42-K43-K44</f>
        <v>927297.6824513555</v>
      </c>
      <c r="L45" s="387"/>
    </row>
    <row r="46" spans="1:12" x14ac:dyDescent="0.3">
      <c r="A46" s="383" t="s">
        <v>114</v>
      </c>
      <c r="B46" s="392">
        <f>'Investimenti e debito'!B54</f>
        <v>204000</v>
      </c>
      <c r="C46" s="390">
        <v>0</v>
      </c>
      <c r="D46" s="390">
        <v>0</v>
      </c>
      <c r="E46" s="390">
        <v>0</v>
      </c>
      <c r="F46" s="390">
        <v>0</v>
      </c>
      <c r="G46" s="390">
        <v>0</v>
      </c>
      <c r="H46" s="390">
        <v>0</v>
      </c>
      <c r="I46" s="390">
        <v>0</v>
      </c>
      <c r="J46" s="390">
        <v>0</v>
      </c>
      <c r="K46" s="391">
        <v>0</v>
      </c>
    </row>
    <row r="47" spans="1:12" x14ac:dyDescent="0.3">
      <c r="A47" s="110" t="s">
        <v>116</v>
      </c>
      <c r="B47" s="390">
        <f>2/12*'Investimenti e debito'!D57</f>
        <v>2703.1555488255271</v>
      </c>
      <c r="C47" s="390">
        <f>SUM(O26:Z26)</f>
        <v>16354.091070394439</v>
      </c>
      <c r="D47" s="390">
        <f>SUM(AA26:AL26)</f>
        <v>17171.795623914164</v>
      </c>
      <c r="E47" s="390">
        <f>SUM(AM26:AX26)</f>
        <v>18030.385405109871</v>
      </c>
      <c r="F47" s="390">
        <f>SUM(AY26:BJ26)</f>
        <v>18931.904675365357</v>
      </c>
      <c r="G47" s="390">
        <f>SUM(BK26:BV26)</f>
        <v>19878.499909133629</v>
      </c>
      <c r="H47" s="390">
        <f>SUM(BW26:CH26)</f>
        <v>20872.424904590313</v>
      </c>
      <c r="I47" s="390">
        <f>SUM(CI26:CT26)</f>
        <v>21916.046149819827</v>
      </c>
      <c r="J47" s="390">
        <f>SUM(CU26:DF26)</f>
        <v>23011.848457310818</v>
      </c>
      <c r="K47" s="391">
        <f>SUM(DG26:DR26)</f>
        <v>24162.44088017636</v>
      </c>
    </row>
    <row r="48" spans="1:12" x14ac:dyDescent="0.3">
      <c r="A48" s="110" t="s">
        <v>118</v>
      </c>
      <c r="B48" s="390">
        <f>2/12*'Investimenti e debito'!C57</f>
        <v>1700</v>
      </c>
      <c r="C48" s="390">
        <f>SUM(O27:Z27)</f>
        <v>10064.842222558724</v>
      </c>
      <c r="D48" s="390">
        <f>SUM(AA27:AL27)</f>
        <v>9247.1376690390025</v>
      </c>
      <c r="E48" s="390">
        <f>SUM(AM27:AX27)</f>
        <v>8388.547887843295</v>
      </c>
      <c r="F48" s="390">
        <f>SUM(AY27:BJ27)</f>
        <v>7487.0286175877991</v>
      </c>
      <c r="G48" s="390">
        <f>SUM(BK27:BV27)</f>
        <v>6540.4333838195344</v>
      </c>
      <c r="H48" s="390">
        <f>SUM(BW27:CH27)</f>
        <v>5546.5083883628531</v>
      </c>
      <c r="I48" s="390">
        <f>SUM(CI27:CT27)</f>
        <v>4502.8871431333355</v>
      </c>
      <c r="J48" s="390">
        <f>SUM(CU27:DF27)</f>
        <v>3407.0848356423448</v>
      </c>
      <c r="K48" s="391">
        <f>SUM(DG27:DR27)</f>
        <v>2256.4924127768036</v>
      </c>
    </row>
    <row r="49" spans="1:12" x14ac:dyDescent="0.3">
      <c r="A49" s="110" t="s">
        <v>237</v>
      </c>
      <c r="B49" s="390">
        <f>B45+B46-B47-B48</f>
        <v>354127.11419747083</v>
      </c>
      <c r="C49" s="390">
        <f>C45+C46-C47-C48</f>
        <v>-107852.00983581795</v>
      </c>
      <c r="D49" s="390">
        <f t="shared" ref="D49:E49" si="273">D45+D46-D47-D48</f>
        <v>325173.24464666622</v>
      </c>
      <c r="E49" s="390">
        <f t="shared" si="273"/>
        <v>439190.64272693102</v>
      </c>
      <c r="F49" s="390">
        <f t="shared" ref="F49" si="274">F45+F46-F47-F48</f>
        <v>557295.40391024726</v>
      </c>
      <c r="G49" s="390">
        <f t="shared" ref="G49:H49" si="275">G45+G46-G47-G48</f>
        <v>710824.50731228048</v>
      </c>
      <c r="H49" s="390">
        <f t="shared" si="275"/>
        <v>799692.21875585208</v>
      </c>
      <c r="I49" s="390">
        <f t="shared" ref="I49" si="276">I45+I46-I47-I48</f>
        <v>828696.72938671999</v>
      </c>
      <c r="J49" s="390">
        <f t="shared" ref="J49:K49" si="277">J45+J46-J47-J48</f>
        <v>862192.54007313482</v>
      </c>
      <c r="K49" s="391">
        <f t="shared" si="277"/>
        <v>900878.74915840232</v>
      </c>
    </row>
    <row r="50" spans="1:12" ht="15" thickBot="1" x14ac:dyDescent="0.35">
      <c r="A50" s="393" t="s">
        <v>273</v>
      </c>
      <c r="B50" s="159">
        <f>B49/(1+$B$33)^(B35-1)</f>
        <v>354127.11419747083</v>
      </c>
      <c r="C50" s="159">
        <f>C49/(1+$B$33)^(C35-1)</f>
        <v>-100796.27087459622</v>
      </c>
      <c r="D50" s="159">
        <f t="shared" ref="D50:F50" si="278">D49/(1+$B$33)^(D35-1)</f>
        <v>284018.90527265804</v>
      </c>
      <c r="E50" s="159">
        <f t="shared" si="278"/>
        <v>358510.38920832245</v>
      </c>
      <c r="F50" s="159">
        <f t="shared" si="278"/>
        <v>425157.99533921928</v>
      </c>
      <c r="G50" s="159">
        <f>G49/(1+$B$33)^(G35-1)</f>
        <v>506808.04975194373</v>
      </c>
      <c r="H50" s="159">
        <f>H49/(1+$B$33)^(H35-1)</f>
        <v>532868.69141453551</v>
      </c>
      <c r="I50" s="159">
        <f t="shared" ref="I50" si="279">I49/(1+$B$33)^(I35-1)</f>
        <v>516070.67432618473</v>
      </c>
      <c r="J50" s="159">
        <f t="shared" ref="J50" si="280">J49/(1+$B$33)^(J35-1)</f>
        <v>501803.90821062122</v>
      </c>
      <c r="K50" s="159">
        <f>K49/(1+$B$33)^(K35-1)</f>
        <v>490018.34964425565</v>
      </c>
      <c r="L50" s="387"/>
    </row>
    <row r="51" spans="1:12" ht="15" thickBot="1" x14ac:dyDescent="0.35"/>
    <row r="52" spans="1:12" x14ac:dyDescent="0.3">
      <c r="A52" s="394" t="s">
        <v>274</v>
      </c>
      <c r="B52" s="395">
        <f>SUM(B50:F50)</f>
        <v>1321018.1331430743</v>
      </c>
    </row>
    <row r="53" spans="1:12" ht="15" thickBot="1" x14ac:dyDescent="0.35">
      <c r="A53" s="396" t="s">
        <v>275</v>
      </c>
      <c r="B53" s="397">
        <f>SUM(B50:K50)</f>
        <v>3868587.8064906155</v>
      </c>
    </row>
  </sheetData>
  <mergeCells count="1">
    <mergeCell ref="A2:K2"/>
  </mergeCells>
  <pageMargins left="0.7" right="0.7" top="0.75" bottom="0.75" header="0.3" footer="0.3"/>
  <pageSetup paperSize="9" orientation="portrait" r:id="rId1"/>
  <ignoredErrors>
    <ignoredError sqref="G48" formula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0ACC78-CAE2-4817-85BE-1EB21E13D99C}">
  <sheetPr>
    <tabColor rgb="FFC00000"/>
  </sheetPr>
  <dimension ref="A2:DS66"/>
  <sheetViews>
    <sheetView topLeftCell="A18" zoomScale="110" zoomScaleNormal="110" workbookViewId="0">
      <selection activeCell="A14" sqref="A14"/>
    </sheetView>
  </sheetViews>
  <sheetFormatPr defaultRowHeight="14.4" x14ac:dyDescent="0.3"/>
  <cols>
    <col min="1" max="1" width="30" bestFit="1" customWidth="1"/>
    <col min="2" max="2" width="22.44140625" bestFit="1" customWidth="1"/>
    <col min="3" max="3" width="23.6640625" bestFit="1" customWidth="1"/>
    <col min="4" max="63" width="12.6640625" bestFit="1" customWidth="1"/>
    <col min="64" max="123" width="12.88671875" bestFit="1" customWidth="1"/>
  </cols>
  <sheetData>
    <row r="2" spans="1:123" ht="15" thickBot="1" x14ac:dyDescent="0.35"/>
    <row r="3" spans="1:123" x14ac:dyDescent="0.3">
      <c r="A3" s="447"/>
      <c r="B3" s="448"/>
      <c r="C3" s="36" t="s">
        <v>83</v>
      </c>
      <c r="D3" s="26">
        <v>1</v>
      </c>
      <c r="E3" s="26">
        <v>2</v>
      </c>
      <c r="F3" s="26">
        <v>3</v>
      </c>
      <c r="G3" s="26">
        <v>4</v>
      </c>
      <c r="H3" s="26">
        <v>5</v>
      </c>
      <c r="I3" s="26">
        <v>6</v>
      </c>
      <c r="J3" s="26">
        <v>7</v>
      </c>
      <c r="K3" s="26">
        <v>8</v>
      </c>
      <c r="L3" s="26">
        <v>9</v>
      </c>
      <c r="M3" s="26">
        <v>10</v>
      </c>
      <c r="N3" s="26">
        <v>11</v>
      </c>
      <c r="O3" s="26">
        <v>12</v>
      </c>
      <c r="P3" s="26">
        <v>13</v>
      </c>
      <c r="Q3" s="26">
        <v>14</v>
      </c>
      <c r="R3" s="26">
        <v>15</v>
      </c>
      <c r="S3" s="26">
        <v>16</v>
      </c>
      <c r="T3" s="26">
        <v>17</v>
      </c>
      <c r="U3" s="26">
        <v>18</v>
      </c>
      <c r="V3" s="26">
        <v>19</v>
      </c>
      <c r="W3" s="26">
        <v>20</v>
      </c>
      <c r="X3" s="26">
        <v>21</v>
      </c>
      <c r="Y3" s="26">
        <v>22</v>
      </c>
      <c r="Z3" s="26">
        <v>23</v>
      </c>
      <c r="AA3" s="26">
        <v>24</v>
      </c>
      <c r="AB3" s="26">
        <v>25</v>
      </c>
      <c r="AC3" s="26">
        <v>26</v>
      </c>
      <c r="AD3" s="26">
        <v>27</v>
      </c>
      <c r="AE3" s="26">
        <v>28</v>
      </c>
      <c r="AF3" s="26">
        <v>29</v>
      </c>
      <c r="AG3" s="26">
        <v>30</v>
      </c>
      <c r="AH3" s="26">
        <v>31</v>
      </c>
      <c r="AI3" s="26">
        <v>32</v>
      </c>
      <c r="AJ3" s="26">
        <v>33</v>
      </c>
      <c r="AK3" s="26">
        <v>34</v>
      </c>
      <c r="AL3" s="26">
        <v>35</v>
      </c>
      <c r="AM3" s="26">
        <v>36</v>
      </c>
      <c r="AN3" s="26">
        <v>37</v>
      </c>
      <c r="AO3" s="26">
        <v>38</v>
      </c>
      <c r="AP3" s="26">
        <v>39</v>
      </c>
      <c r="AQ3" s="26">
        <v>40</v>
      </c>
      <c r="AR3" s="26">
        <v>41</v>
      </c>
      <c r="AS3" s="26">
        <v>42</v>
      </c>
      <c r="AT3" s="26">
        <v>43</v>
      </c>
      <c r="AU3" s="26">
        <v>44</v>
      </c>
      <c r="AV3" s="26">
        <v>45</v>
      </c>
      <c r="AW3" s="26">
        <v>46</v>
      </c>
      <c r="AX3" s="26">
        <v>47</v>
      </c>
      <c r="AY3" s="26">
        <v>48</v>
      </c>
      <c r="AZ3" s="26">
        <v>49</v>
      </c>
      <c r="BA3" s="26">
        <v>50</v>
      </c>
      <c r="BB3" s="26">
        <v>51</v>
      </c>
      <c r="BC3" s="26">
        <v>52</v>
      </c>
      <c r="BD3" s="26">
        <v>53</v>
      </c>
      <c r="BE3" s="26">
        <v>54</v>
      </c>
      <c r="BF3" s="26">
        <v>55</v>
      </c>
      <c r="BG3" s="26">
        <v>56</v>
      </c>
      <c r="BH3" s="26">
        <v>57</v>
      </c>
      <c r="BI3" s="26">
        <v>58</v>
      </c>
      <c r="BJ3" s="26">
        <v>59</v>
      </c>
      <c r="BK3" s="65">
        <v>60</v>
      </c>
      <c r="BL3" s="26">
        <v>61</v>
      </c>
      <c r="BM3" s="65">
        <v>62</v>
      </c>
      <c r="BN3" s="26">
        <v>63</v>
      </c>
      <c r="BO3" s="65">
        <v>64</v>
      </c>
      <c r="BP3" s="26">
        <v>65</v>
      </c>
      <c r="BQ3" s="65">
        <v>66</v>
      </c>
      <c r="BR3" s="26">
        <v>67</v>
      </c>
      <c r="BS3" s="65">
        <v>68</v>
      </c>
      <c r="BT3" s="26">
        <v>69</v>
      </c>
      <c r="BU3" s="65">
        <v>70</v>
      </c>
      <c r="BV3" s="26">
        <v>71</v>
      </c>
      <c r="BW3" s="65">
        <v>72</v>
      </c>
      <c r="BX3" s="26">
        <v>73</v>
      </c>
      <c r="BY3" s="65">
        <v>74</v>
      </c>
      <c r="BZ3" s="26">
        <v>75</v>
      </c>
      <c r="CA3" s="65">
        <v>76</v>
      </c>
      <c r="CB3" s="26">
        <v>77</v>
      </c>
      <c r="CC3" s="65">
        <v>78</v>
      </c>
      <c r="CD3" s="26">
        <v>79</v>
      </c>
      <c r="CE3" s="65">
        <v>80</v>
      </c>
      <c r="CF3" s="26">
        <v>81</v>
      </c>
      <c r="CG3" s="65">
        <v>82</v>
      </c>
      <c r="CH3" s="26">
        <v>83</v>
      </c>
      <c r="CI3" s="65">
        <v>84</v>
      </c>
      <c r="CJ3" s="26">
        <v>85</v>
      </c>
      <c r="CK3" s="65">
        <v>86</v>
      </c>
      <c r="CL3" s="26">
        <v>87</v>
      </c>
      <c r="CM3" s="65">
        <v>88</v>
      </c>
      <c r="CN3" s="26">
        <v>89</v>
      </c>
      <c r="CO3" s="65">
        <v>90</v>
      </c>
      <c r="CP3" s="26">
        <v>91</v>
      </c>
      <c r="CQ3" s="65">
        <v>92</v>
      </c>
      <c r="CR3" s="26">
        <v>93</v>
      </c>
      <c r="CS3" s="65">
        <v>94</v>
      </c>
      <c r="CT3" s="26">
        <v>95</v>
      </c>
      <c r="CU3" s="65">
        <v>96</v>
      </c>
      <c r="CV3" s="26">
        <v>97</v>
      </c>
      <c r="CW3" s="26">
        <v>98</v>
      </c>
      <c r="CX3" s="65">
        <v>99</v>
      </c>
      <c r="CY3" s="26">
        <v>100</v>
      </c>
      <c r="CZ3" s="65">
        <v>101</v>
      </c>
      <c r="DA3" s="26">
        <v>102</v>
      </c>
      <c r="DB3" s="65">
        <v>103</v>
      </c>
      <c r="DC3" s="26">
        <v>104</v>
      </c>
      <c r="DD3" s="65">
        <v>105</v>
      </c>
      <c r="DE3" s="26">
        <v>106</v>
      </c>
      <c r="DF3" s="65">
        <v>107</v>
      </c>
      <c r="DG3" s="26">
        <v>108</v>
      </c>
      <c r="DH3" s="65">
        <v>109</v>
      </c>
      <c r="DI3" s="26">
        <v>110</v>
      </c>
      <c r="DJ3" s="65">
        <v>111</v>
      </c>
      <c r="DK3" s="26">
        <v>112</v>
      </c>
      <c r="DL3" s="65">
        <v>113</v>
      </c>
      <c r="DM3" s="26">
        <v>114</v>
      </c>
      <c r="DN3" s="65">
        <v>115</v>
      </c>
      <c r="DO3" s="26">
        <v>116</v>
      </c>
      <c r="DP3" s="65">
        <v>117</v>
      </c>
      <c r="DQ3" s="26">
        <v>118</v>
      </c>
      <c r="DR3" s="65">
        <v>119</v>
      </c>
      <c r="DS3" s="197">
        <v>120</v>
      </c>
    </row>
    <row r="4" spans="1:123" ht="15" customHeight="1" x14ac:dyDescent="0.3">
      <c r="A4" s="449" t="s">
        <v>84</v>
      </c>
      <c r="B4" s="450"/>
      <c r="C4" s="21" t="s">
        <v>85</v>
      </c>
      <c r="D4" s="48">
        <v>44927</v>
      </c>
      <c r="E4" s="48">
        <v>44958</v>
      </c>
      <c r="F4" s="48">
        <v>44986</v>
      </c>
      <c r="G4" s="48">
        <v>45017</v>
      </c>
      <c r="H4" s="48">
        <v>45047</v>
      </c>
      <c r="I4" s="48">
        <v>45078</v>
      </c>
      <c r="J4" s="48">
        <v>45108</v>
      </c>
      <c r="K4" s="48">
        <v>45139</v>
      </c>
      <c r="L4" s="48">
        <v>45170</v>
      </c>
      <c r="M4" s="48">
        <v>45200</v>
      </c>
      <c r="N4" s="48">
        <v>45231</v>
      </c>
      <c r="O4" s="48">
        <v>45261</v>
      </c>
      <c r="P4" s="48">
        <v>45292</v>
      </c>
      <c r="Q4" s="48">
        <v>45323</v>
      </c>
      <c r="R4" s="48">
        <v>45352</v>
      </c>
      <c r="S4" s="48">
        <v>45383</v>
      </c>
      <c r="T4" s="48">
        <v>45413</v>
      </c>
      <c r="U4" s="48">
        <v>45444</v>
      </c>
      <c r="V4" s="48">
        <v>45474</v>
      </c>
      <c r="W4" s="48">
        <v>45505</v>
      </c>
      <c r="X4" s="48">
        <v>45536</v>
      </c>
      <c r="Y4" s="48">
        <v>45566</v>
      </c>
      <c r="Z4" s="48">
        <v>45597</v>
      </c>
      <c r="AA4" s="48">
        <v>45627</v>
      </c>
      <c r="AB4" s="48">
        <v>45658</v>
      </c>
      <c r="AC4" s="48">
        <v>45689</v>
      </c>
      <c r="AD4" s="48">
        <v>45717</v>
      </c>
      <c r="AE4" s="48">
        <v>45748</v>
      </c>
      <c r="AF4" s="48">
        <v>45778</v>
      </c>
      <c r="AG4" s="48">
        <v>45809</v>
      </c>
      <c r="AH4" s="48">
        <v>45839</v>
      </c>
      <c r="AI4" s="48">
        <v>45870</v>
      </c>
      <c r="AJ4" s="48">
        <v>45901</v>
      </c>
      <c r="AK4" s="48">
        <v>45931</v>
      </c>
      <c r="AL4" s="48">
        <v>45962</v>
      </c>
      <c r="AM4" s="48">
        <v>45992</v>
      </c>
      <c r="AN4" s="48">
        <v>46023</v>
      </c>
      <c r="AO4" s="48">
        <v>46054</v>
      </c>
      <c r="AP4" s="48">
        <v>46082</v>
      </c>
      <c r="AQ4" s="48">
        <v>46113</v>
      </c>
      <c r="AR4" s="48">
        <v>46143</v>
      </c>
      <c r="AS4" s="48">
        <v>46174</v>
      </c>
      <c r="AT4" s="48">
        <v>46204</v>
      </c>
      <c r="AU4" s="48">
        <v>46235</v>
      </c>
      <c r="AV4" s="48">
        <v>46266</v>
      </c>
      <c r="AW4" s="48">
        <v>46296</v>
      </c>
      <c r="AX4" s="48">
        <v>46327</v>
      </c>
      <c r="AY4" s="48">
        <v>46357</v>
      </c>
      <c r="AZ4" s="48">
        <v>46388</v>
      </c>
      <c r="BA4" s="48">
        <v>46419</v>
      </c>
      <c r="BB4" s="48">
        <v>46447</v>
      </c>
      <c r="BC4" s="48">
        <v>46478</v>
      </c>
      <c r="BD4" s="48">
        <v>46508</v>
      </c>
      <c r="BE4" s="48">
        <v>46539</v>
      </c>
      <c r="BF4" s="48">
        <v>46569</v>
      </c>
      <c r="BG4" s="48">
        <v>46600</v>
      </c>
      <c r="BH4" s="48">
        <v>46631</v>
      </c>
      <c r="BI4" s="48">
        <v>46661</v>
      </c>
      <c r="BJ4" s="48">
        <v>46692</v>
      </c>
      <c r="BK4" s="66">
        <v>46722</v>
      </c>
      <c r="BL4" s="48">
        <v>46753</v>
      </c>
      <c r="BM4" s="66">
        <v>46784</v>
      </c>
      <c r="BN4" s="48">
        <v>46813</v>
      </c>
      <c r="BO4" s="66">
        <v>46844</v>
      </c>
      <c r="BP4" s="48">
        <v>46874</v>
      </c>
      <c r="BQ4" s="66">
        <v>46905</v>
      </c>
      <c r="BR4" s="48">
        <v>46935</v>
      </c>
      <c r="BS4" s="66">
        <v>46966</v>
      </c>
      <c r="BT4" s="48">
        <v>46997</v>
      </c>
      <c r="BU4" s="66">
        <v>47027</v>
      </c>
      <c r="BV4" s="48">
        <v>47058</v>
      </c>
      <c r="BW4" s="66">
        <v>47088</v>
      </c>
      <c r="BX4" s="48">
        <v>47119</v>
      </c>
      <c r="BY4" s="66">
        <v>47150</v>
      </c>
      <c r="BZ4" s="48">
        <v>47178</v>
      </c>
      <c r="CA4" s="66">
        <v>47209</v>
      </c>
      <c r="CB4" s="48">
        <v>47239</v>
      </c>
      <c r="CC4" s="66">
        <v>47270</v>
      </c>
      <c r="CD4" s="48">
        <v>47300</v>
      </c>
      <c r="CE4" s="66">
        <v>47331</v>
      </c>
      <c r="CF4" s="48">
        <v>47362</v>
      </c>
      <c r="CG4" s="66">
        <v>47392</v>
      </c>
      <c r="CH4" s="48">
        <v>47423</v>
      </c>
      <c r="CI4" s="66">
        <v>47453</v>
      </c>
      <c r="CJ4" s="48">
        <v>47484</v>
      </c>
      <c r="CK4" s="66">
        <v>47515</v>
      </c>
      <c r="CL4" s="48">
        <v>47543</v>
      </c>
      <c r="CM4" s="66">
        <v>47574</v>
      </c>
      <c r="CN4" s="48">
        <v>47604</v>
      </c>
      <c r="CO4" s="66">
        <v>47635</v>
      </c>
      <c r="CP4" s="48">
        <v>47665</v>
      </c>
      <c r="CQ4" s="66">
        <v>47696</v>
      </c>
      <c r="CR4" s="48">
        <v>47727</v>
      </c>
      <c r="CS4" s="66">
        <v>47757</v>
      </c>
      <c r="CT4" s="48">
        <v>47788</v>
      </c>
      <c r="CU4" s="66">
        <v>47818</v>
      </c>
      <c r="CV4" s="48">
        <v>47849</v>
      </c>
      <c r="CW4" s="48">
        <v>47880</v>
      </c>
      <c r="CX4" s="66">
        <v>47908</v>
      </c>
      <c r="CY4" s="48">
        <v>47939</v>
      </c>
      <c r="CZ4" s="66">
        <v>47969</v>
      </c>
      <c r="DA4" s="48">
        <v>48000</v>
      </c>
      <c r="DB4" s="66">
        <v>48030</v>
      </c>
      <c r="DC4" s="48">
        <v>48061</v>
      </c>
      <c r="DD4" s="66">
        <v>48092</v>
      </c>
      <c r="DE4" s="48">
        <v>48122</v>
      </c>
      <c r="DF4" s="66">
        <v>48153</v>
      </c>
      <c r="DG4" s="48">
        <v>48183</v>
      </c>
      <c r="DH4" s="66">
        <v>48214</v>
      </c>
      <c r="DI4" s="48">
        <v>48245</v>
      </c>
      <c r="DJ4" s="66">
        <v>48274</v>
      </c>
      <c r="DK4" s="48">
        <v>48305</v>
      </c>
      <c r="DL4" s="66">
        <v>48335</v>
      </c>
      <c r="DM4" s="48">
        <v>48366</v>
      </c>
      <c r="DN4" s="66">
        <v>48396</v>
      </c>
      <c r="DO4" s="48">
        <v>48427</v>
      </c>
      <c r="DP4" s="66">
        <v>48458</v>
      </c>
      <c r="DQ4" s="48">
        <v>48488</v>
      </c>
      <c r="DR4" s="66">
        <v>48519</v>
      </c>
      <c r="DS4" s="198">
        <v>48549</v>
      </c>
    </row>
    <row r="5" spans="1:123" ht="14.4" customHeight="1" x14ac:dyDescent="0.3">
      <c r="A5" s="238">
        <v>210000</v>
      </c>
      <c r="B5" s="239"/>
      <c r="C5" s="19" t="s">
        <v>98</v>
      </c>
      <c r="D5" s="49">
        <f>$A$5*$A$27</f>
        <v>210000</v>
      </c>
      <c r="E5" s="50">
        <v>0</v>
      </c>
      <c r="F5" s="50">
        <v>0</v>
      </c>
      <c r="G5" s="50">
        <v>0</v>
      </c>
      <c r="H5" s="50">
        <v>0</v>
      </c>
      <c r="I5" s="50">
        <v>0</v>
      </c>
      <c r="J5" s="50">
        <v>0</v>
      </c>
      <c r="K5" s="50">
        <v>0</v>
      </c>
      <c r="L5" s="50">
        <v>0</v>
      </c>
      <c r="M5" s="50">
        <v>0</v>
      </c>
      <c r="N5" s="50">
        <v>0</v>
      </c>
      <c r="O5" s="50">
        <v>0</v>
      </c>
      <c r="P5" s="50">
        <v>0</v>
      </c>
      <c r="Q5" s="50">
        <v>0</v>
      </c>
      <c r="R5" s="50">
        <v>0</v>
      </c>
      <c r="S5" s="50">
        <v>0</v>
      </c>
      <c r="T5" s="50">
        <v>0</v>
      </c>
      <c r="U5" s="50">
        <v>0</v>
      </c>
      <c r="V5" s="50">
        <v>0</v>
      </c>
      <c r="W5" s="50">
        <v>0</v>
      </c>
      <c r="X5" s="50">
        <v>0</v>
      </c>
      <c r="Y5" s="50">
        <v>0</v>
      </c>
      <c r="Z5" s="50">
        <v>0</v>
      </c>
      <c r="AA5" s="50">
        <v>0</v>
      </c>
      <c r="AB5" s="50">
        <v>0</v>
      </c>
      <c r="AC5" s="50">
        <v>0</v>
      </c>
      <c r="AD5" s="50">
        <v>0</v>
      </c>
      <c r="AE5" s="50">
        <v>0</v>
      </c>
      <c r="AF5" s="50">
        <v>0</v>
      </c>
      <c r="AG5" s="50">
        <v>0</v>
      </c>
      <c r="AH5" s="50">
        <v>0</v>
      </c>
      <c r="AI5" s="50">
        <v>0</v>
      </c>
      <c r="AJ5" s="50">
        <v>0</v>
      </c>
      <c r="AK5" s="50">
        <v>0</v>
      </c>
      <c r="AL5" s="50">
        <v>0</v>
      </c>
      <c r="AM5" s="50">
        <v>0</v>
      </c>
      <c r="AN5" s="50">
        <v>0</v>
      </c>
      <c r="AO5" s="50">
        <v>0</v>
      </c>
      <c r="AP5" s="50">
        <v>0</v>
      </c>
      <c r="AQ5" s="50">
        <v>0</v>
      </c>
      <c r="AR5" s="50">
        <v>0</v>
      </c>
      <c r="AS5" s="50">
        <v>0</v>
      </c>
      <c r="AT5" s="50">
        <v>0</v>
      </c>
      <c r="AU5" s="50">
        <v>0</v>
      </c>
      <c r="AV5" s="50">
        <v>0</v>
      </c>
      <c r="AW5" s="50">
        <v>0</v>
      </c>
      <c r="AX5" s="50">
        <v>0</v>
      </c>
      <c r="AY5" s="50">
        <v>0</v>
      </c>
      <c r="AZ5" s="50">
        <v>0</v>
      </c>
      <c r="BA5" s="50">
        <v>0</v>
      </c>
      <c r="BB5" s="50">
        <v>0</v>
      </c>
      <c r="BC5" s="50">
        <v>0</v>
      </c>
      <c r="BD5" s="50">
        <v>0</v>
      </c>
      <c r="BE5" s="50">
        <v>0</v>
      </c>
      <c r="BF5" s="50">
        <v>0</v>
      </c>
      <c r="BG5" s="50">
        <v>0</v>
      </c>
      <c r="BH5" s="50">
        <v>0</v>
      </c>
      <c r="BI5" s="50">
        <v>0</v>
      </c>
      <c r="BJ5" s="50">
        <v>0</v>
      </c>
      <c r="BK5" s="50">
        <v>0</v>
      </c>
      <c r="BL5" s="50">
        <v>0</v>
      </c>
      <c r="BM5" s="50">
        <v>0</v>
      </c>
      <c r="BN5" s="50">
        <v>0</v>
      </c>
      <c r="BO5" s="50">
        <v>0</v>
      </c>
      <c r="BP5" s="50">
        <v>0</v>
      </c>
      <c r="BQ5" s="50">
        <v>0</v>
      </c>
      <c r="BR5" s="50">
        <v>0</v>
      </c>
      <c r="BS5" s="50">
        <v>0</v>
      </c>
      <c r="BT5" s="50">
        <v>0</v>
      </c>
      <c r="BU5" s="50">
        <v>0</v>
      </c>
      <c r="BV5" s="50">
        <v>0</v>
      </c>
      <c r="BW5" s="50">
        <v>0</v>
      </c>
      <c r="BX5" s="50">
        <v>0</v>
      </c>
      <c r="BY5" s="50">
        <v>0</v>
      </c>
      <c r="BZ5" s="50">
        <v>0</v>
      </c>
      <c r="CA5" s="50">
        <v>0</v>
      </c>
      <c r="CB5" s="50">
        <v>0</v>
      </c>
      <c r="CC5" s="50">
        <v>0</v>
      </c>
      <c r="CD5" s="50">
        <v>0</v>
      </c>
      <c r="CE5" s="50">
        <v>0</v>
      </c>
      <c r="CF5" s="50">
        <v>0</v>
      </c>
      <c r="CG5" s="50">
        <v>0</v>
      </c>
      <c r="CH5" s="50">
        <v>0</v>
      </c>
      <c r="CI5" s="50">
        <v>0</v>
      </c>
      <c r="CJ5" s="50">
        <v>0</v>
      </c>
      <c r="CK5" s="50">
        <v>0</v>
      </c>
      <c r="CL5" s="50">
        <v>0</v>
      </c>
      <c r="CM5" s="50">
        <v>0</v>
      </c>
      <c r="CN5" s="50">
        <v>0</v>
      </c>
      <c r="CO5" s="50">
        <v>0</v>
      </c>
      <c r="CP5" s="50">
        <v>0</v>
      </c>
      <c r="CQ5" s="50">
        <v>0</v>
      </c>
      <c r="CR5" s="50">
        <v>0</v>
      </c>
      <c r="CS5" s="50">
        <v>0</v>
      </c>
      <c r="CT5" s="50">
        <v>0</v>
      </c>
      <c r="CU5" s="50">
        <v>0</v>
      </c>
      <c r="CV5" s="50">
        <v>0</v>
      </c>
      <c r="CW5" s="50">
        <v>0</v>
      </c>
      <c r="CX5" s="50">
        <v>0</v>
      </c>
      <c r="CY5" s="50">
        <v>0</v>
      </c>
      <c r="CZ5" s="50">
        <v>0</v>
      </c>
      <c r="DA5" s="50">
        <v>0</v>
      </c>
      <c r="DB5" s="50">
        <v>0</v>
      </c>
      <c r="DC5" s="50">
        <v>0</v>
      </c>
      <c r="DD5" s="50">
        <v>0</v>
      </c>
      <c r="DE5" s="50">
        <v>0</v>
      </c>
      <c r="DF5" s="50">
        <v>0</v>
      </c>
      <c r="DG5" s="50">
        <v>0</v>
      </c>
      <c r="DH5" s="50">
        <v>0</v>
      </c>
      <c r="DI5" s="50">
        <v>0</v>
      </c>
      <c r="DJ5" s="50">
        <v>0</v>
      </c>
      <c r="DK5" s="50">
        <v>0</v>
      </c>
      <c r="DL5" s="50">
        <v>0</v>
      </c>
      <c r="DM5" s="50">
        <v>0</v>
      </c>
      <c r="DN5" s="50">
        <v>0</v>
      </c>
      <c r="DO5" s="50">
        <v>0</v>
      </c>
      <c r="DP5" s="50">
        <v>0</v>
      </c>
      <c r="DQ5" s="50">
        <v>0</v>
      </c>
      <c r="DR5" s="50">
        <v>0</v>
      </c>
      <c r="DS5" s="50">
        <v>0</v>
      </c>
    </row>
    <row r="6" spans="1:123" x14ac:dyDescent="0.3">
      <c r="A6" s="240">
        <f>300</f>
        <v>300</v>
      </c>
      <c r="B6" s="241"/>
      <c r="C6" s="19" t="s">
        <v>86</v>
      </c>
      <c r="D6" s="51">
        <v>0</v>
      </c>
      <c r="E6" s="29">
        <f>0</f>
        <v>0</v>
      </c>
      <c r="F6" s="29">
        <f>0</f>
        <v>0</v>
      </c>
      <c r="G6" s="29">
        <f>0</f>
        <v>0</v>
      </c>
      <c r="H6" s="29">
        <f>0</f>
        <v>0</v>
      </c>
      <c r="I6" s="29">
        <f>$A6*$A$28</f>
        <v>1500</v>
      </c>
      <c r="J6" s="29">
        <f>0</f>
        <v>0</v>
      </c>
      <c r="K6" s="29">
        <f>0</f>
        <v>0</v>
      </c>
      <c r="L6" s="29">
        <f>0</f>
        <v>0</v>
      </c>
      <c r="M6" s="29">
        <f>0</f>
        <v>0</v>
      </c>
      <c r="N6" s="29">
        <f>0</f>
        <v>0</v>
      </c>
      <c r="O6" s="29">
        <f>0</f>
        <v>0</v>
      </c>
      <c r="P6" s="29">
        <f>0</f>
        <v>0</v>
      </c>
      <c r="Q6" s="29">
        <f>0</f>
        <v>0</v>
      </c>
      <c r="R6" s="29">
        <f>0</f>
        <v>0</v>
      </c>
      <c r="S6" s="29">
        <f>0</f>
        <v>0</v>
      </c>
      <c r="T6" s="29">
        <f>0</f>
        <v>0</v>
      </c>
      <c r="U6" s="29">
        <f>0</f>
        <v>0</v>
      </c>
      <c r="V6" s="29">
        <f>0</f>
        <v>0</v>
      </c>
      <c r="W6" s="29">
        <f>0</f>
        <v>0</v>
      </c>
      <c r="X6" s="29">
        <f>0</f>
        <v>0</v>
      </c>
      <c r="Y6" s="29">
        <f>0</f>
        <v>0</v>
      </c>
      <c r="Z6" s="29">
        <f>0</f>
        <v>0</v>
      </c>
      <c r="AA6" s="29">
        <f>0</f>
        <v>0</v>
      </c>
      <c r="AB6" s="29">
        <f>0</f>
        <v>0</v>
      </c>
      <c r="AC6" s="29">
        <f>0</f>
        <v>0</v>
      </c>
      <c r="AD6" s="29">
        <f>0</f>
        <v>0</v>
      </c>
      <c r="AE6" s="29">
        <f>0</f>
        <v>0</v>
      </c>
      <c r="AF6" s="29">
        <f>0</f>
        <v>0</v>
      </c>
      <c r="AG6" s="29">
        <f>0</f>
        <v>0</v>
      </c>
      <c r="AH6" s="29">
        <f>0</f>
        <v>0</v>
      </c>
      <c r="AI6" s="29">
        <f>0</f>
        <v>0</v>
      </c>
      <c r="AJ6" s="29">
        <f>0</f>
        <v>0</v>
      </c>
      <c r="AK6" s="29">
        <f>0</f>
        <v>0</v>
      </c>
      <c r="AL6" s="29">
        <f>0</f>
        <v>0</v>
      </c>
      <c r="AM6" s="29">
        <f>0</f>
        <v>0</v>
      </c>
      <c r="AN6" s="29">
        <f>0</f>
        <v>0</v>
      </c>
      <c r="AO6" s="29">
        <f>0</f>
        <v>0</v>
      </c>
      <c r="AP6" s="29">
        <f>0</f>
        <v>0</v>
      </c>
      <c r="AQ6" s="29">
        <f>0</f>
        <v>0</v>
      </c>
      <c r="AR6" s="29">
        <f>0</f>
        <v>0</v>
      </c>
      <c r="AS6" s="29">
        <f>0</f>
        <v>0</v>
      </c>
      <c r="AT6" s="29">
        <f>0</f>
        <v>0</v>
      </c>
      <c r="AU6" s="29">
        <f>0</f>
        <v>0</v>
      </c>
      <c r="AV6" s="29">
        <f>0</f>
        <v>0</v>
      </c>
      <c r="AW6" s="29">
        <f>0</f>
        <v>0</v>
      </c>
      <c r="AX6" s="29">
        <f>0</f>
        <v>0</v>
      </c>
      <c r="AY6" s="29">
        <f>0</f>
        <v>0</v>
      </c>
      <c r="AZ6" s="29">
        <f>0</f>
        <v>0</v>
      </c>
      <c r="BA6" s="29">
        <f>0</f>
        <v>0</v>
      </c>
      <c r="BB6" s="29">
        <f>0</f>
        <v>0</v>
      </c>
      <c r="BC6" s="29">
        <f>0</f>
        <v>0</v>
      </c>
      <c r="BD6" s="29">
        <f>0</f>
        <v>0</v>
      </c>
      <c r="BE6" s="29">
        <f>0</f>
        <v>0</v>
      </c>
      <c r="BF6" s="29">
        <f>0</f>
        <v>0</v>
      </c>
      <c r="BG6" s="29">
        <f>0</f>
        <v>0</v>
      </c>
      <c r="BH6" s="29">
        <f>0</f>
        <v>0</v>
      </c>
      <c r="BI6" s="29">
        <f>0</f>
        <v>0</v>
      </c>
      <c r="BJ6" s="29">
        <f>0</f>
        <v>0</v>
      </c>
      <c r="BK6" s="29">
        <f>0</f>
        <v>0</v>
      </c>
      <c r="BL6" s="29">
        <f>0</f>
        <v>0</v>
      </c>
      <c r="BM6" s="29">
        <f>0</f>
        <v>0</v>
      </c>
      <c r="BN6" s="29">
        <f>0</f>
        <v>0</v>
      </c>
      <c r="BO6" s="29">
        <f>0</f>
        <v>0</v>
      </c>
      <c r="BP6" s="29">
        <f>0</f>
        <v>0</v>
      </c>
      <c r="BQ6" s="29">
        <f>0</f>
        <v>0</v>
      </c>
      <c r="BR6" s="29">
        <f>0</f>
        <v>0</v>
      </c>
      <c r="BS6" s="29">
        <f>0</f>
        <v>0</v>
      </c>
      <c r="BT6" s="29">
        <f>0</f>
        <v>0</v>
      </c>
      <c r="BU6" s="29">
        <f>0</f>
        <v>0</v>
      </c>
      <c r="BV6" s="29">
        <f>0</f>
        <v>0</v>
      </c>
      <c r="BW6" s="29">
        <f>0</f>
        <v>0</v>
      </c>
      <c r="BX6" s="29">
        <f>0</f>
        <v>0</v>
      </c>
      <c r="BY6" s="29">
        <f>0</f>
        <v>0</v>
      </c>
      <c r="BZ6" s="29">
        <f>0</f>
        <v>0</v>
      </c>
      <c r="CA6" s="29">
        <f>0</f>
        <v>0</v>
      </c>
      <c r="CB6" s="29">
        <f>0</f>
        <v>0</v>
      </c>
      <c r="CC6" s="29">
        <f>0</f>
        <v>0</v>
      </c>
      <c r="CD6" s="29">
        <f>0</f>
        <v>0</v>
      </c>
      <c r="CE6" s="29">
        <f>0</f>
        <v>0</v>
      </c>
      <c r="CF6" s="29">
        <f>0</f>
        <v>0</v>
      </c>
      <c r="CG6" s="29">
        <f>0</f>
        <v>0</v>
      </c>
      <c r="CH6" s="29">
        <f>0</f>
        <v>0</v>
      </c>
      <c r="CI6" s="29">
        <f>0</f>
        <v>0</v>
      </c>
      <c r="CJ6" s="29">
        <f>0</f>
        <v>0</v>
      </c>
      <c r="CK6" s="29">
        <f>0</f>
        <v>0</v>
      </c>
      <c r="CL6" s="29">
        <f>0</f>
        <v>0</v>
      </c>
      <c r="CM6" s="29">
        <f>0</f>
        <v>0</v>
      </c>
      <c r="CN6" s="29">
        <f>0</f>
        <v>0</v>
      </c>
      <c r="CO6" s="29">
        <f>0</f>
        <v>0</v>
      </c>
      <c r="CP6" s="29">
        <f>0</f>
        <v>0</v>
      </c>
      <c r="CQ6" s="29">
        <f>0</f>
        <v>0</v>
      </c>
      <c r="CR6" s="29">
        <f>0</f>
        <v>0</v>
      </c>
      <c r="CS6" s="29">
        <f>0</f>
        <v>0</v>
      </c>
      <c r="CT6" s="29">
        <f>0</f>
        <v>0</v>
      </c>
      <c r="CU6" s="29">
        <f>0</f>
        <v>0</v>
      </c>
      <c r="CV6" s="29">
        <f>0</f>
        <v>0</v>
      </c>
      <c r="CW6" s="29">
        <f>0</f>
        <v>0</v>
      </c>
      <c r="CX6" s="29">
        <f>0</f>
        <v>0</v>
      </c>
      <c r="CY6" s="29">
        <f>0</f>
        <v>0</v>
      </c>
      <c r="CZ6" s="29">
        <f>0</f>
        <v>0</v>
      </c>
      <c r="DA6" s="29">
        <f>0</f>
        <v>0</v>
      </c>
      <c r="DB6" s="29">
        <f>0</f>
        <v>0</v>
      </c>
      <c r="DC6" s="29">
        <f>0</f>
        <v>0</v>
      </c>
      <c r="DD6" s="29">
        <f>0</f>
        <v>0</v>
      </c>
      <c r="DE6" s="29">
        <f>0</f>
        <v>0</v>
      </c>
      <c r="DF6" s="29">
        <f>0</f>
        <v>0</v>
      </c>
      <c r="DG6" s="29">
        <f>0</f>
        <v>0</v>
      </c>
      <c r="DH6" s="29">
        <f>0</f>
        <v>0</v>
      </c>
      <c r="DI6" s="29">
        <f>0</f>
        <v>0</v>
      </c>
      <c r="DJ6" s="29">
        <f>0</f>
        <v>0</v>
      </c>
      <c r="DK6" s="29">
        <f>0</f>
        <v>0</v>
      </c>
      <c r="DL6" s="29">
        <f>0</f>
        <v>0</v>
      </c>
      <c r="DM6" s="29">
        <f>0</f>
        <v>0</v>
      </c>
      <c r="DN6" s="29">
        <f>0</f>
        <v>0</v>
      </c>
      <c r="DO6" s="29">
        <f>0</f>
        <v>0</v>
      </c>
      <c r="DP6" s="29">
        <f>0</f>
        <v>0</v>
      </c>
      <c r="DQ6" s="29">
        <f>0</f>
        <v>0</v>
      </c>
      <c r="DR6" s="29">
        <f>0</f>
        <v>0</v>
      </c>
      <c r="DS6" s="29">
        <f>0</f>
        <v>0</v>
      </c>
    </row>
    <row r="7" spans="1:123" x14ac:dyDescent="0.3">
      <c r="A7" s="240">
        <f>1000</f>
        <v>1000</v>
      </c>
      <c r="B7" s="241"/>
      <c r="C7" s="19" t="s">
        <v>82</v>
      </c>
      <c r="D7" s="51">
        <f>0</f>
        <v>0</v>
      </c>
      <c r="E7" s="29">
        <f>$A7*$A$29</f>
        <v>1000</v>
      </c>
      <c r="F7" s="29">
        <f>0</f>
        <v>0</v>
      </c>
      <c r="G7" s="29">
        <f>0</f>
        <v>0</v>
      </c>
      <c r="H7" s="29">
        <f>0</f>
        <v>0</v>
      </c>
      <c r="I7" s="29">
        <f>0</f>
        <v>0</v>
      </c>
      <c r="J7" s="29">
        <f>0</f>
        <v>0</v>
      </c>
      <c r="K7" s="29">
        <f>0</f>
        <v>0</v>
      </c>
      <c r="L7" s="29">
        <f>0</f>
        <v>0</v>
      </c>
      <c r="M7" s="29">
        <f>0</f>
        <v>0</v>
      </c>
      <c r="N7" s="29">
        <f>0</f>
        <v>0</v>
      </c>
      <c r="O7" s="29">
        <f>0</f>
        <v>0</v>
      </c>
      <c r="P7" s="29">
        <f>$A7*$A$30</f>
        <v>1000</v>
      </c>
      <c r="Q7" s="29">
        <f>0</f>
        <v>0</v>
      </c>
      <c r="R7" s="29">
        <f>0</f>
        <v>0</v>
      </c>
      <c r="S7" s="29">
        <f>0</f>
        <v>0</v>
      </c>
      <c r="T7" s="29">
        <f>0</f>
        <v>0</v>
      </c>
      <c r="U7" s="29">
        <f>0</f>
        <v>0</v>
      </c>
      <c r="V7" s="29">
        <f>0</f>
        <v>0</v>
      </c>
      <c r="W7" s="29">
        <f>0</f>
        <v>0</v>
      </c>
      <c r="X7" s="29">
        <f>0</f>
        <v>0</v>
      </c>
      <c r="Y7" s="29">
        <f>0</f>
        <v>0</v>
      </c>
      <c r="Z7" s="29">
        <f>0</f>
        <v>0</v>
      </c>
      <c r="AA7" s="29">
        <f>0</f>
        <v>0</v>
      </c>
      <c r="AB7" s="29">
        <f>P7</f>
        <v>1000</v>
      </c>
      <c r="AC7" s="29">
        <f>0</f>
        <v>0</v>
      </c>
      <c r="AD7" s="29">
        <f>0</f>
        <v>0</v>
      </c>
      <c r="AE7" s="29">
        <f>0</f>
        <v>0</v>
      </c>
      <c r="AF7" s="29">
        <f>0</f>
        <v>0</v>
      </c>
      <c r="AG7" s="29">
        <f>0</f>
        <v>0</v>
      </c>
      <c r="AH7" s="29">
        <f>0</f>
        <v>0</v>
      </c>
      <c r="AI7" s="29">
        <f>0</f>
        <v>0</v>
      </c>
      <c r="AJ7" s="29">
        <f>0</f>
        <v>0</v>
      </c>
      <c r="AK7" s="29">
        <f>0</f>
        <v>0</v>
      </c>
      <c r="AL7" s="29">
        <f>0</f>
        <v>0</v>
      </c>
      <c r="AM7" s="29">
        <f>0</f>
        <v>0</v>
      </c>
      <c r="AN7" s="29">
        <f>0</f>
        <v>0</v>
      </c>
      <c r="AO7" s="29">
        <f>0</f>
        <v>0</v>
      </c>
      <c r="AP7" s="29">
        <f>0</f>
        <v>0</v>
      </c>
      <c r="AQ7" s="29">
        <f>0</f>
        <v>0</v>
      </c>
      <c r="AR7" s="29">
        <f>0</f>
        <v>0</v>
      </c>
      <c r="AS7" s="29">
        <f>0</f>
        <v>0</v>
      </c>
      <c r="AT7" s="29">
        <f>0</f>
        <v>0</v>
      </c>
      <c r="AU7" s="29">
        <f>0</f>
        <v>0</v>
      </c>
      <c r="AV7" s="29">
        <f>0</f>
        <v>0</v>
      </c>
      <c r="AW7" s="29">
        <f>0</f>
        <v>0</v>
      </c>
      <c r="AX7" s="29">
        <f>0</f>
        <v>0</v>
      </c>
      <c r="AY7" s="29">
        <f>0</f>
        <v>0</v>
      </c>
      <c r="AZ7" s="29">
        <f>0</f>
        <v>0</v>
      </c>
      <c r="BA7" s="29">
        <f>0</f>
        <v>0</v>
      </c>
      <c r="BB7" s="29">
        <f>0</f>
        <v>0</v>
      </c>
      <c r="BC7" s="29">
        <f>0</f>
        <v>0</v>
      </c>
      <c r="BD7" s="29">
        <f>0</f>
        <v>0</v>
      </c>
      <c r="BE7" s="29">
        <f>0</f>
        <v>0</v>
      </c>
      <c r="BF7" s="29">
        <f>0</f>
        <v>0</v>
      </c>
      <c r="BG7" s="29">
        <f>0</f>
        <v>0</v>
      </c>
      <c r="BH7" s="29">
        <f>0</f>
        <v>0</v>
      </c>
      <c r="BI7" s="29">
        <f>0</f>
        <v>0</v>
      </c>
      <c r="BJ7" s="29">
        <f>0</f>
        <v>0</v>
      </c>
      <c r="BK7" s="29">
        <f>0</f>
        <v>0</v>
      </c>
      <c r="BL7" s="29">
        <f>0</f>
        <v>0</v>
      </c>
      <c r="BM7" s="29">
        <f>0</f>
        <v>0</v>
      </c>
      <c r="BN7" s="29">
        <f>0</f>
        <v>0</v>
      </c>
      <c r="BO7" s="29">
        <f>0</f>
        <v>0</v>
      </c>
      <c r="BP7" s="29">
        <f>0</f>
        <v>0</v>
      </c>
      <c r="BQ7" s="29">
        <f>0</f>
        <v>0</v>
      </c>
      <c r="BR7" s="29">
        <f>0</f>
        <v>0</v>
      </c>
      <c r="BS7" s="29">
        <f>0</f>
        <v>0</v>
      </c>
      <c r="BT7" s="29">
        <f>0</f>
        <v>0</v>
      </c>
      <c r="BU7" s="29">
        <f>0</f>
        <v>0</v>
      </c>
      <c r="BV7" s="29">
        <f>0</f>
        <v>0</v>
      </c>
      <c r="BW7" s="29">
        <f>0</f>
        <v>0</v>
      </c>
      <c r="BX7" s="29">
        <f>0</f>
        <v>0</v>
      </c>
      <c r="BY7" s="29">
        <f>0</f>
        <v>0</v>
      </c>
      <c r="BZ7" s="29">
        <f>0</f>
        <v>0</v>
      </c>
      <c r="CA7" s="29">
        <f>0</f>
        <v>0</v>
      </c>
      <c r="CB7" s="29">
        <f>0</f>
        <v>0</v>
      </c>
      <c r="CC7" s="29">
        <f>0</f>
        <v>0</v>
      </c>
      <c r="CD7" s="29">
        <f>0</f>
        <v>0</v>
      </c>
      <c r="CE7" s="29">
        <f>0</f>
        <v>0</v>
      </c>
      <c r="CF7" s="29">
        <f>0</f>
        <v>0</v>
      </c>
      <c r="CG7" s="29">
        <f>0</f>
        <v>0</v>
      </c>
      <c r="CH7" s="29">
        <f>0</f>
        <v>0</v>
      </c>
      <c r="CI7" s="29">
        <f>0</f>
        <v>0</v>
      </c>
      <c r="CJ7" s="29">
        <f>0</f>
        <v>0</v>
      </c>
      <c r="CK7" s="29">
        <f>0</f>
        <v>0</v>
      </c>
      <c r="CL7" s="29">
        <f>0</f>
        <v>0</v>
      </c>
      <c r="CM7" s="29">
        <f>0</f>
        <v>0</v>
      </c>
      <c r="CN7" s="29">
        <f>0</f>
        <v>0</v>
      </c>
      <c r="CO7" s="29">
        <f>0</f>
        <v>0</v>
      </c>
      <c r="CP7" s="29">
        <f>0</f>
        <v>0</v>
      </c>
      <c r="CQ7" s="29">
        <f>0</f>
        <v>0</v>
      </c>
      <c r="CR7" s="29">
        <f>0</f>
        <v>0</v>
      </c>
      <c r="CS7" s="29">
        <f>0</f>
        <v>0</v>
      </c>
      <c r="CT7" s="29">
        <f>0</f>
        <v>0</v>
      </c>
      <c r="CU7" s="29">
        <f>0</f>
        <v>0</v>
      </c>
      <c r="CV7" s="29">
        <f>0</f>
        <v>0</v>
      </c>
      <c r="CW7" s="29">
        <f>0</f>
        <v>0</v>
      </c>
      <c r="CX7" s="29">
        <f>0</f>
        <v>0</v>
      </c>
      <c r="CY7" s="29">
        <f>0</f>
        <v>0</v>
      </c>
      <c r="CZ7" s="29">
        <f>0</f>
        <v>0</v>
      </c>
      <c r="DA7" s="29">
        <f>0</f>
        <v>0</v>
      </c>
      <c r="DB7" s="29">
        <f>0</f>
        <v>0</v>
      </c>
      <c r="DC7" s="29">
        <f>0</f>
        <v>0</v>
      </c>
      <c r="DD7" s="29">
        <f>0</f>
        <v>0</v>
      </c>
      <c r="DE7" s="29">
        <f>0</f>
        <v>0</v>
      </c>
      <c r="DF7" s="29">
        <f>0</f>
        <v>0</v>
      </c>
      <c r="DG7" s="29">
        <f>0</f>
        <v>0</v>
      </c>
      <c r="DH7" s="29">
        <f>0</f>
        <v>0</v>
      </c>
      <c r="DI7" s="29">
        <f>0</f>
        <v>0</v>
      </c>
      <c r="DJ7" s="29">
        <f>0</f>
        <v>0</v>
      </c>
      <c r="DK7" s="29">
        <f>0</f>
        <v>0</v>
      </c>
      <c r="DL7" s="29">
        <f>0</f>
        <v>0</v>
      </c>
      <c r="DM7" s="29">
        <f>0</f>
        <v>0</v>
      </c>
      <c r="DN7" s="29">
        <f>0</f>
        <v>0</v>
      </c>
      <c r="DO7" s="29">
        <f>0</f>
        <v>0</v>
      </c>
      <c r="DP7" s="29">
        <f>0</f>
        <v>0</v>
      </c>
      <c r="DQ7" s="29">
        <f>0</f>
        <v>0</v>
      </c>
      <c r="DR7" s="29">
        <f>0</f>
        <v>0</v>
      </c>
      <c r="DS7" s="29">
        <f>0</f>
        <v>0</v>
      </c>
    </row>
    <row r="8" spans="1:123" x14ac:dyDescent="0.3">
      <c r="A8" s="240">
        <f>1000</f>
        <v>1000</v>
      </c>
      <c r="B8" s="241"/>
      <c r="C8" s="19" t="s">
        <v>87</v>
      </c>
      <c r="D8" s="51">
        <v>0</v>
      </c>
      <c r="E8" s="29">
        <f>$A8*$A$31</f>
        <v>2000</v>
      </c>
      <c r="F8" s="29">
        <f>0</f>
        <v>0</v>
      </c>
      <c r="G8" s="29">
        <f>0</f>
        <v>0</v>
      </c>
      <c r="H8" s="29">
        <f>0</f>
        <v>0</v>
      </c>
      <c r="I8" s="29">
        <f>0</f>
        <v>0</v>
      </c>
      <c r="J8" s="29">
        <f>0</f>
        <v>0</v>
      </c>
      <c r="K8" s="29">
        <f>0</f>
        <v>0</v>
      </c>
      <c r="L8" s="29">
        <f>0</f>
        <v>0</v>
      </c>
      <c r="M8" s="29">
        <f>0</f>
        <v>0</v>
      </c>
      <c r="N8" s="29">
        <f>0</f>
        <v>0</v>
      </c>
      <c r="O8" s="29">
        <f>0</f>
        <v>0</v>
      </c>
      <c r="Q8" s="29">
        <f>0</f>
        <v>0</v>
      </c>
      <c r="R8" s="29">
        <f>0</f>
        <v>0</v>
      </c>
      <c r="S8" s="29">
        <f>0</f>
        <v>0</v>
      </c>
      <c r="T8" s="29">
        <f>0</f>
        <v>0</v>
      </c>
      <c r="U8" s="29">
        <f>0</f>
        <v>0</v>
      </c>
      <c r="V8" s="29">
        <f>0</f>
        <v>0</v>
      </c>
      <c r="W8" s="29">
        <f>0</f>
        <v>0</v>
      </c>
      <c r="X8" s="29">
        <f>0</f>
        <v>0</v>
      </c>
      <c r="Y8" s="29">
        <f>0</f>
        <v>0</v>
      </c>
      <c r="Z8" s="29">
        <f>0</f>
        <v>0</v>
      </c>
      <c r="AA8" s="29">
        <f>0</f>
        <v>0</v>
      </c>
      <c r="AB8" s="29">
        <f>0</f>
        <v>0</v>
      </c>
      <c r="AC8" s="29">
        <f>0</f>
        <v>0</v>
      </c>
      <c r="AD8" s="29">
        <f>0</f>
        <v>0</v>
      </c>
      <c r="AE8" s="29">
        <f>0</f>
        <v>0</v>
      </c>
      <c r="AF8" s="29">
        <f>0</f>
        <v>0</v>
      </c>
      <c r="AG8" s="29">
        <f>0</f>
        <v>0</v>
      </c>
      <c r="AH8" s="29">
        <f>0</f>
        <v>0</v>
      </c>
      <c r="AI8" s="29">
        <f>0</f>
        <v>0</v>
      </c>
      <c r="AJ8" s="29">
        <f>0</f>
        <v>0</v>
      </c>
      <c r="AK8" s="29">
        <f>0</f>
        <v>0</v>
      </c>
      <c r="AL8" s="29">
        <f>0</f>
        <v>0</v>
      </c>
      <c r="AM8" s="29">
        <f>0</f>
        <v>0</v>
      </c>
      <c r="AN8" s="29">
        <f>0</f>
        <v>0</v>
      </c>
      <c r="AO8" s="29">
        <f>0</f>
        <v>0</v>
      </c>
      <c r="AP8" s="29">
        <f>0</f>
        <v>0</v>
      </c>
      <c r="AQ8" s="29">
        <f>0</f>
        <v>0</v>
      </c>
      <c r="AR8" s="29">
        <f>0</f>
        <v>0</v>
      </c>
      <c r="AS8" s="29">
        <f>0</f>
        <v>0</v>
      </c>
      <c r="AT8" s="29">
        <f>0</f>
        <v>0</v>
      </c>
      <c r="AU8" s="29">
        <f>0</f>
        <v>0</v>
      </c>
      <c r="AV8" s="29">
        <f>0</f>
        <v>0</v>
      </c>
      <c r="AW8" s="29">
        <f>0</f>
        <v>0</v>
      </c>
      <c r="AX8" s="29">
        <f>0</f>
        <v>0</v>
      </c>
      <c r="AY8" s="29">
        <f>0</f>
        <v>0</v>
      </c>
      <c r="AZ8" s="29">
        <f>0</f>
        <v>0</v>
      </c>
      <c r="BA8" s="29">
        <f>0</f>
        <v>0</v>
      </c>
      <c r="BB8" s="29">
        <f>0</f>
        <v>0</v>
      </c>
      <c r="BC8" s="29">
        <f>0</f>
        <v>0</v>
      </c>
      <c r="BD8" s="29">
        <f>0</f>
        <v>0</v>
      </c>
      <c r="BE8" s="29">
        <f>0</f>
        <v>0</v>
      </c>
      <c r="BF8" s="29">
        <f>0</f>
        <v>0</v>
      </c>
      <c r="BG8" s="29">
        <f>0</f>
        <v>0</v>
      </c>
      <c r="BH8" s="29">
        <f>0</f>
        <v>0</v>
      </c>
      <c r="BI8" s="29">
        <f>0</f>
        <v>0</v>
      </c>
      <c r="BJ8" s="29">
        <f>0</f>
        <v>0</v>
      </c>
      <c r="BK8" s="29">
        <f>0</f>
        <v>0</v>
      </c>
      <c r="BL8" s="29">
        <f>0</f>
        <v>0</v>
      </c>
      <c r="BM8" s="29">
        <f>0</f>
        <v>0</v>
      </c>
      <c r="BN8" s="29">
        <f>0</f>
        <v>0</v>
      </c>
      <c r="BO8" s="29">
        <f>0</f>
        <v>0</v>
      </c>
      <c r="BP8" s="29">
        <f>0</f>
        <v>0</v>
      </c>
      <c r="BQ8" s="29">
        <f>0</f>
        <v>0</v>
      </c>
      <c r="BR8" s="29">
        <f>0</f>
        <v>0</v>
      </c>
      <c r="BS8" s="29">
        <f>0</f>
        <v>0</v>
      </c>
      <c r="BT8" s="29">
        <f>0</f>
        <v>0</v>
      </c>
      <c r="BU8" s="29">
        <f>0</f>
        <v>0</v>
      </c>
      <c r="BV8" s="29">
        <f>0</f>
        <v>0</v>
      </c>
      <c r="BW8" s="29">
        <f>0</f>
        <v>0</v>
      </c>
      <c r="BX8" s="29">
        <f>0</f>
        <v>0</v>
      </c>
      <c r="BY8" s="29">
        <f>0</f>
        <v>0</v>
      </c>
      <c r="BZ8" s="29">
        <f>0</f>
        <v>0</v>
      </c>
      <c r="CA8" s="29">
        <f>0</f>
        <v>0</v>
      </c>
      <c r="CB8" s="29">
        <f>0</f>
        <v>0</v>
      </c>
      <c r="CC8" s="29">
        <f>0</f>
        <v>0</v>
      </c>
      <c r="CD8" s="29">
        <f>0</f>
        <v>0</v>
      </c>
      <c r="CE8" s="29">
        <f>0</f>
        <v>0</v>
      </c>
      <c r="CF8" s="29">
        <f>0</f>
        <v>0</v>
      </c>
      <c r="CG8" s="29">
        <f>0</f>
        <v>0</v>
      </c>
      <c r="CH8" s="29">
        <f>0</f>
        <v>0</v>
      </c>
      <c r="CI8" s="29">
        <f>0</f>
        <v>0</v>
      </c>
      <c r="CJ8" s="29">
        <f>0</f>
        <v>0</v>
      </c>
      <c r="CK8" s="29">
        <f>0</f>
        <v>0</v>
      </c>
      <c r="CL8" s="29">
        <f>0</f>
        <v>0</v>
      </c>
      <c r="CM8" s="29">
        <f>0</f>
        <v>0</v>
      </c>
      <c r="CN8" s="29">
        <f>0</f>
        <v>0</v>
      </c>
      <c r="CO8" s="29">
        <f>0</f>
        <v>0</v>
      </c>
      <c r="CP8" s="29">
        <f>0</f>
        <v>0</v>
      </c>
      <c r="CQ8" s="29">
        <f>0</f>
        <v>0</v>
      </c>
      <c r="CR8" s="29">
        <f>0</f>
        <v>0</v>
      </c>
      <c r="CS8" s="29">
        <f>0</f>
        <v>0</v>
      </c>
      <c r="CT8" s="29">
        <f>0</f>
        <v>0</v>
      </c>
      <c r="CU8" s="29">
        <f>0</f>
        <v>0</v>
      </c>
      <c r="CV8" s="29">
        <f>0</f>
        <v>0</v>
      </c>
      <c r="CW8" s="29">
        <f>0</f>
        <v>0</v>
      </c>
      <c r="CX8" s="29">
        <f>0</f>
        <v>0</v>
      </c>
      <c r="CY8" s="29">
        <f>0</f>
        <v>0</v>
      </c>
      <c r="CZ8" s="29">
        <f>0</f>
        <v>0</v>
      </c>
      <c r="DA8" s="29">
        <f>0</f>
        <v>0</v>
      </c>
      <c r="DB8" s="29">
        <f>0</f>
        <v>0</v>
      </c>
      <c r="DC8" s="29">
        <f>0</f>
        <v>0</v>
      </c>
      <c r="DD8" s="29">
        <f>0</f>
        <v>0</v>
      </c>
      <c r="DE8" s="29">
        <f>0</f>
        <v>0</v>
      </c>
      <c r="DF8" s="29">
        <f>0</f>
        <v>0</v>
      </c>
      <c r="DG8" s="29">
        <f>0</f>
        <v>0</v>
      </c>
      <c r="DH8" s="29">
        <f>0</f>
        <v>0</v>
      </c>
      <c r="DI8" s="29">
        <f>0</f>
        <v>0</v>
      </c>
      <c r="DJ8" s="29">
        <f>0</f>
        <v>0</v>
      </c>
      <c r="DK8" s="29">
        <f>0</f>
        <v>0</v>
      </c>
      <c r="DL8" s="29">
        <f>0</f>
        <v>0</v>
      </c>
      <c r="DM8" s="29">
        <f>0</f>
        <v>0</v>
      </c>
      <c r="DN8" s="29">
        <f>0</f>
        <v>0</v>
      </c>
      <c r="DO8" s="29">
        <f>0</f>
        <v>0</v>
      </c>
      <c r="DP8" s="29">
        <f>0</f>
        <v>0</v>
      </c>
      <c r="DQ8" s="29">
        <f>0</f>
        <v>0</v>
      </c>
      <c r="DR8" s="29">
        <f>0</f>
        <v>0</v>
      </c>
      <c r="DS8" s="29">
        <f>0</f>
        <v>0</v>
      </c>
    </row>
    <row r="9" spans="1:123" x14ac:dyDescent="0.3">
      <c r="A9" s="240">
        <v>4000</v>
      </c>
      <c r="B9" s="241"/>
      <c r="C9" s="19" t="s">
        <v>99</v>
      </c>
      <c r="D9" s="51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8">
        <f>$A9*$A$32</f>
        <v>4000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29">
        <v>0</v>
      </c>
      <c r="W9" s="29">
        <v>0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0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0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>
        <v>0</v>
      </c>
      <c r="AX9" s="29">
        <v>0</v>
      </c>
      <c r="AY9" s="29">
        <v>0</v>
      </c>
      <c r="AZ9" s="29">
        <v>0</v>
      </c>
      <c r="BA9" s="29">
        <v>0</v>
      </c>
      <c r="BB9" s="29">
        <v>0</v>
      </c>
      <c r="BC9" s="29">
        <v>0</v>
      </c>
      <c r="BD9" s="29">
        <v>0</v>
      </c>
      <c r="BE9" s="29">
        <v>0</v>
      </c>
      <c r="BF9" s="29">
        <v>0</v>
      </c>
      <c r="BG9" s="29">
        <v>0</v>
      </c>
      <c r="BH9" s="29">
        <v>0</v>
      </c>
      <c r="BI9" s="29">
        <v>0</v>
      </c>
      <c r="BJ9" s="29">
        <v>0</v>
      </c>
      <c r="BK9" s="29">
        <v>0</v>
      </c>
      <c r="BL9" s="29">
        <v>0</v>
      </c>
      <c r="BM9" s="29">
        <v>0</v>
      </c>
      <c r="BN9" s="29">
        <v>0</v>
      </c>
      <c r="BO9" s="29">
        <v>0</v>
      </c>
      <c r="BP9" s="29">
        <v>0</v>
      </c>
      <c r="BQ9" s="29">
        <v>0</v>
      </c>
      <c r="BR9" s="29">
        <v>0</v>
      </c>
      <c r="BS9" s="29">
        <v>0</v>
      </c>
      <c r="BT9" s="29">
        <v>0</v>
      </c>
      <c r="BU9" s="29">
        <v>0</v>
      </c>
      <c r="BV9" s="29">
        <v>0</v>
      </c>
      <c r="BW9" s="29">
        <v>0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0</v>
      </c>
      <c r="CE9" s="29">
        <v>0</v>
      </c>
      <c r="CF9" s="29">
        <v>0</v>
      </c>
      <c r="CG9" s="29">
        <v>0</v>
      </c>
      <c r="CH9" s="29">
        <v>0</v>
      </c>
      <c r="CI9" s="29">
        <v>0</v>
      </c>
      <c r="CJ9" s="29">
        <v>0</v>
      </c>
      <c r="CK9" s="29">
        <v>0</v>
      </c>
      <c r="CL9" s="29">
        <v>0</v>
      </c>
      <c r="CM9" s="29">
        <v>0</v>
      </c>
      <c r="CN9" s="29">
        <v>0</v>
      </c>
      <c r="CO9" s="29">
        <v>0</v>
      </c>
      <c r="CP9" s="29">
        <v>0</v>
      </c>
      <c r="CQ9" s="29">
        <v>0</v>
      </c>
      <c r="CR9" s="29">
        <v>0</v>
      </c>
      <c r="CS9" s="29">
        <v>0</v>
      </c>
      <c r="CT9" s="29">
        <v>0</v>
      </c>
      <c r="CU9" s="29">
        <v>0</v>
      </c>
      <c r="CV9" s="29">
        <v>0</v>
      </c>
      <c r="CW9" s="29">
        <v>0</v>
      </c>
      <c r="CX9" s="29">
        <v>0</v>
      </c>
      <c r="CY9" s="29">
        <v>0</v>
      </c>
      <c r="CZ9" s="29">
        <v>0</v>
      </c>
      <c r="DA9" s="29">
        <v>0</v>
      </c>
      <c r="DB9" s="29">
        <v>0</v>
      </c>
      <c r="DC9" s="29">
        <v>0</v>
      </c>
      <c r="DD9" s="29">
        <v>0</v>
      </c>
      <c r="DE9" s="29">
        <v>0</v>
      </c>
      <c r="DF9" s="29">
        <v>0</v>
      </c>
      <c r="DG9" s="29">
        <v>0</v>
      </c>
      <c r="DH9" s="29">
        <v>0</v>
      </c>
      <c r="DI9" s="29">
        <v>0</v>
      </c>
      <c r="DJ9" s="29">
        <v>0</v>
      </c>
      <c r="DK9" s="29">
        <v>0</v>
      </c>
      <c r="DL9" s="29">
        <v>0</v>
      </c>
      <c r="DM9" s="29">
        <v>0</v>
      </c>
      <c r="DN9" s="29">
        <v>0</v>
      </c>
      <c r="DO9" s="29">
        <v>0</v>
      </c>
      <c r="DP9" s="29">
        <v>0</v>
      </c>
      <c r="DQ9" s="29">
        <v>0</v>
      </c>
      <c r="DR9" s="29">
        <v>0</v>
      </c>
      <c r="DS9" s="29">
        <v>0</v>
      </c>
    </row>
    <row r="10" spans="1:123" x14ac:dyDescent="0.3">
      <c r="A10" s="240">
        <v>5000</v>
      </c>
      <c r="B10" s="241"/>
      <c r="C10" s="19" t="s">
        <v>103</v>
      </c>
      <c r="D10" s="51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8">
        <f>A10*$A$33</f>
        <v>5000</v>
      </c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52"/>
      <c r="BL10" s="29"/>
      <c r="BM10" s="52"/>
      <c r="BN10" s="29"/>
      <c r="BO10" s="52"/>
      <c r="BP10" s="29"/>
      <c r="BQ10" s="52"/>
      <c r="BR10" s="29"/>
      <c r="BS10" s="52"/>
      <c r="BT10" s="29"/>
      <c r="BU10" s="52"/>
      <c r="BV10" s="29"/>
      <c r="BW10" s="52"/>
      <c r="BX10" s="29"/>
      <c r="BY10" s="52"/>
      <c r="BZ10" s="29"/>
      <c r="CA10" s="52"/>
      <c r="CB10" s="29"/>
      <c r="CC10" s="52"/>
      <c r="CD10" s="29"/>
      <c r="CE10" s="52"/>
      <c r="CF10" s="29"/>
      <c r="CG10" s="52"/>
      <c r="CH10" s="29"/>
      <c r="CI10" s="52"/>
      <c r="CJ10" s="29"/>
      <c r="CK10" s="52"/>
      <c r="CL10" s="29"/>
      <c r="CM10" s="52"/>
      <c r="CN10" s="29"/>
      <c r="CO10" s="52"/>
      <c r="CP10" s="29"/>
      <c r="CQ10" s="52"/>
      <c r="CR10" s="29"/>
      <c r="CS10" s="52"/>
      <c r="CT10" s="29"/>
      <c r="CU10" s="52"/>
      <c r="CV10" s="29"/>
      <c r="CW10" s="29"/>
      <c r="CX10" s="52"/>
      <c r="CY10" s="29"/>
      <c r="CZ10" s="52"/>
      <c r="DA10" s="29"/>
      <c r="DB10" s="52"/>
      <c r="DC10" s="29"/>
      <c r="DD10" s="52"/>
      <c r="DE10" s="29"/>
      <c r="DF10" s="52"/>
      <c r="DG10" s="29"/>
      <c r="DH10" s="52"/>
      <c r="DI10" s="29"/>
      <c r="DJ10" s="52"/>
      <c r="DK10" s="29"/>
      <c r="DL10" s="52"/>
      <c r="DM10" s="29"/>
      <c r="DN10" s="52"/>
      <c r="DO10" s="29"/>
      <c r="DP10" s="52"/>
      <c r="DQ10" s="29"/>
      <c r="DR10" s="52"/>
      <c r="DS10" s="199"/>
    </row>
    <row r="11" spans="1:123" x14ac:dyDescent="0.3">
      <c r="A11" s="9"/>
      <c r="B11" s="9"/>
      <c r="C11" s="32" t="s">
        <v>88</v>
      </c>
      <c r="D11" s="51">
        <f>SUM(D5:D10)</f>
        <v>210000</v>
      </c>
      <c r="E11" s="29">
        <f t="shared" ref="E11:BK11" si="0">SUM(E5:E10)</f>
        <v>3000</v>
      </c>
      <c r="F11" s="29">
        <f t="shared" si="0"/>
        <v>0</v>
      </c>
      <c r="G11" s="29">
        <f t="shared" si="0"/>
        <v>0</v>
      </c>
      <c r="H11" s="29">
        <f t="shared" si="0"/>
        <v>0</v>
      </c>
      <c r="I11" s="29">
        <f t="shared" si="0"/>
        <v>1500</v>
      </c>
      <c r="J11" s="29">
        <f t="shared" si="0"/>
        <v>0</v>
      </c>
      <c r="K11" s="29">
        <f t="shared" si="0"/>
        <v>0</v>
      </c>
      <c r="L11" s="29">
        <f t="shared" si="0"/>
        <v>0</v>
      </c>
      <c r="M11" s="29">
        <f t="shared" si="0"/>
        <v>0</v>
      </c>
      <c r="N11" s="29">
        <f t="shared" si="0"/>
        <v>0</v>
      </c>
      <c r="O11" s="29">
        <f t="shared" si="0"/>
        <v>0</v>
      </c>
      <c r="P11" s="29">
        <f t="shared" si="0"/>
        <v>10000</v>
      </c>
      <c r="Q11" s="29">
        <f t="shared" si="0"/>
        <v>0</v>
      </c>
      <c r="R11" s="29">
        <f t="shared" si="0"/>
        <v>0</v>
      </c>
      <c r="S11" s="29">
        <f t="shared" si="0"/>
        <v>0</v>
      </c>
      <c r="T11" s="29">
        <f t="shared" si="0"/>
        <v>0</v>
      </c>
      <c r="U11" s="29">
        <f t="shared" si="0"/>
        <v>0</v>
      </c>
      <c r="V11" s="29">
        <f t="shared" si="0"/>
        <v>0</v>
      </c>
      <c r="W11" s="29">
        <f t="shared" si="0"/>
        <v>0</v>
      </c>
      <c r="X11" s="29">
        <f t="shared" si="0"/>
        <v>0</v>
      </c>
      <c r="Y11" s="29">
        <f t="shared" si="0"/>
        <v>0</v>
      </c>
      <c r="Z11" s="29">
        <f t="shared" si="0"/>
        <v>0</v>
      </c>
      <c r="AA11" s="29">
        <f t="shared" si="0"/>
        <v>0</v>
      </c>
      <c r="AB11" s="29">
        <f t="shared" si="0"/>
        <v>1000</v>
      </c>
      <c r="AC11" s="29">
        <f t="shared" si="0"/>
        <v>0</v>
      </c>
      <c r="AD11" s="29">
        <f t="shared" si="0"/>
        <v>0</v>
      </c>
      <c r="AE11" s="29">
        <f t="shared" si="0"/>
        <v>0</v>
      </c>
      <c r="AF11" s="29">
        <f t="shared" si="0"/>
        <v>0</v>
      </c>
      <c r="AG11" s="29">
        <f t="shared" si="0"/>
        <v>0</v>
      </c>
      <c r="AH11" s="29">
        <f t="shared" si="0"/>
        <v>0</v>
      </c>
      <c r="AI11" s="29">
        <f t="shared" si="0"/>
        <v>0</v>
      </c>
      <c r="AJ11" s="29">
        <f t="shared" si="0"/>
        <v>0</v>
      </c>
      <c r="AK11" s="29">
        <f t="shared" si="0"/>
        <v>0</v>
      </c>
      <c r="AL11" s="29">
        <f t="shared" si="0"/>
        <v>0</v>
      </c>
      <c r="AM11" s="29">
        <f>SUM(AM5:AM10)</f>
        <v>0</v>
      </c>
      <c r="AN11" s="29">
        <f>SUM(AN5:AN10)</f>
        <v>0</v>
      </c>
      <c r="AO11" s="29">
        <f t="shared" si="0"/>
        <v>0</v>
      </c>
      <c r="AP11" s="29">
        <f t="shared" si="0"/>
        <v>0</v>
      </c>
      <c r="AQ11" s="29">
        <f t="shared" si="0"/>
        <v>0</v>
      </c>
      <c r="AR11" s="29">
        <f t="shared" si="0"/>
        <v>0</v>
      </c>
      <c r="AS11" s="29">
        <f t="shared" si="0"/>
        <v>0</v>
      </c>
      <c r="AT11" s="29">
        <f t="shared" si="0"/>
        <v>0</v>
      </c>
      <c r="AU11" s="29">
        <f t="shared" si="0"/>
        <v>0</v>
      </c>
      <c r="AV11" s="29">
        <f t="shared" si="0"/>
        <v>0</v>
      </c>
      <c r="AW11" s="29">
        <f t="shared" si="0"/>
        <v>0</v>
      </c>
      <c r="AX11" s="29">
        <f t="shared" si="0"/>
        <v>0</v>
      </c>
      <c r="AY11" s="29">
        <f t="shared" si="0"/>
        <v>0</v>
      </c>
      <c r="AZ11" s="29">
        <f t="shared" si="0"/>
        <v>0</v>
      </c>
      <c r="BA11" s="29">
        <f t="shared" si="0"/>
        <v>0</v>
      </c>
      <c r="BB11" s="29">
        <f t="shared" si="0"/>
        <v>0</v>
      </c>
      <c r="BC11" s="29">
        <f t="shared" si="0"/>
        <v>0</v>
      </c>
      <c r="BD11" s="29">
        <f t="shared" si="0"/>
        <v>0</v>
      </c>
      <c r="BE11" s="29">
        <f t="shared" si="0"/>
        <v>0</v>
      </c>
      <c r="BF11" s="29">
        <f t="shared" si="0"/>
        <v>0</v>
      </c>
      <c r="BG11" s="29">
        <f t="shared" si="0"/>
        <v>0</v>
      </c>
      <c r="BH11" s="29">
        <f t="shared" si="0"/>
        <v>0</v>
      </c>
      <c r="BI11" s="29">
        <f t="shared" si="0"/>
        <v>0</v>
      </c>
      <c r="BJ11" s="29">
        <f t="shared" si="0"/>
        <v>0</v>
      </c>
      <c r="BK11" s="52">
        <f t="shared" si="0"/>
        <v>0</v>
      </c>
      <c r="BL11" s="29">
        <f t="shared" ref="BL11:BM11" si="1">SUM(BL5:BL10)</f>
        <v>0</v>
      </c>
      <c r="BM11" s="52">
        <f t="shared" si="1"/>
        <v>0</v>
      </c>
      <c r="BN11" s="29">
        <f t="shared" ref="BN11:CX11" si="2">SUM(BN5:BN10)</f>
        <v>0</v>
      </c>
      <c r="BO11" s="52">
        <f t="shared" si="2"/>
        <v>0</v>
      </c>
      <c r="BP11" s="29">
        <f t="shared" si="2"/>
        <v>0</v>
      </c>
      <c r="BQ11" s="52">
        <f t="shared" si="2"/>
        <v>0</v>
      </c>
      <c r="BR11" s="29">
        <f t="shared" si="2"/>
        <v>0</v>
      </c>
      <c r="BS11" s="52">
        <f t="shared" si="2"/>
        <v>0</v>
      </c>
      <c r="BT11" s="29">
        <f t="shared" si="2"/>
        <v>0</v>
      </c>
      <c r="BU11" s="52">
        <f t="shared" si="2"/>
        <v>0</v>
      </c>
      <c r="BV11" s="29">
        <f t="shared" si="2"/>
        <v>0</v>
      </c>
      <c r="BW11" s="52">
        <f t="shared" si="2"/>
        <v>0</v>
      </c>
      <c r="BX11" s="29">
        <f t="shared" si="2"/>
        <v>0</v>
      </c>
      <c r="BY11" s="52">
        <f t="shared" si="2"/>
        <v>0</v>
      </c>
      <c r="BZ11" s="29">
        <f t="shared" si="2"/>
        <v>0</v>
      </c>
      <c r="CA11" s="52">
        <f t="shared" si="2"/>
        <v>0</v>
      </c>
      <c r="CB11" s="29">
        <f t="shared" si="2"/>
        <v>0</v>
      </c>
      <c r="CC11" s="52">
        <f t="shared" si="2"/>
        <v>0</v>
      </c>
      <c r="CD11" s="29">
        <f t="shared" si="2"/>
        <v>0</v>
      </c>
      <c r="CE11" s="52">
        <f t="shared" si="2"/>
        <v>0</v>
      </c>
      <c r="CF11" s="29">
        <f t="shared" si="2"/>
        <v>0</v>
      </c>
      <c r="CG11" s="52">
        <f t="shared" si="2"/>
        <v>0</v>
      </c>
      <c r="CH11" s="29">
        <f t="shared" si="2"/>
        <v>0</v>
      </c>
      <c r="CI11" s="52">
        <f t="shared" si="2"/>
        <v>0</v>
      </c>
      <c r="CJ11" s="29">
        <f t="shared" si="2"/>
        <v>0</v>
      </c>
      <c r="CK11" s="52">
        <f t="shared" si="2"/>
        <v>0</v>
      </c>
      <c r="CL11" s="29">
        <f t="shared" si="2"/>
        <v>0</v>
      </c>
      <c r="CM11" s="52">
        <f t="shared" si="2"/>
        <v>0</v>
      </c>
      <c r="CN11" s="29">
        <f t="shared" si="2"/>
        <v>0</v>
      </c>
      <c r="CO11" s="52">
        <f t="shared" si="2"/>
        <v>0</v>
      </c>
      <c r="CP11" s="29">
        <f t="shared" si="2"/>
        <v>0</v>
      </c>
      <c r="CQ11" s="52">
        <f t="shared" si="2"/>
        <v>0</v>
      </c>
      <c r="CR11" s="29">
        <f t="shared" si="2"/>
        <v>0</v>
      </c>
      <c r="CS11" s="52">
        <f t="shared" si="2"/>
        <v>0</v>
      </c>
      <c r="CT11" s="29">
        <f t="shared" si="2"/>
        <v>0</v>
      </c>
      <c r="CU11" s="52">
        <f t="shared" si="2"/>
        <v>0</v>
      </c>
      <c r="CV11" s="29">
        <f t="shared" si="2"/>
        <v>0</v>
      </c>
      <c r="CW11" s="29">
        <f t="shared" si="2"/>
        <v>0</v>
      </c>
      <c r="CX11" s="52">
        <f t="shared" si="2"/>
        <v>0</v>
      </c>
      <c r="CY11" s="29">
        <f t="shared" ref="CY11:DR11" si="3">SUM(CY5:CY10)</f>
        <v>0</v>
      </c>
      <c r="CZ11" s="52">
        <f t="shared" si="3"/>
        <v>0</v>
      </c>
      <c r="DA11" s="29">
        <f t="shared" si="3"/>
        <v>0</v>
      </c>
      <c r="DB11" s="52">
        <f t="shared" si="3"/>
        <v>0</v>
      </c>
      <c r="DC11" s="29">
        <f t="shared" si="3"/>
        <v>0</v>
      </c>
      <c r="DD11" s="52">
        <f t="shared" si="3"/>
        <v>0</v>
      </c>
      <c r="DE11" s="29">
        <f t="shared" si="3"/>
        <v>0</v>
      </c>
      <c r="DF11" s="52">
        <f t="shared" si="3"/>
        <v>0</v>
      </c>
      <c r="DG11" s="29">
        <f t="shared" si="3"/>
        <v>0</v>
      </c>
      <c r="DH11" s="52">
        <f t="shared" si="3"/>
        <v>0</v>
      </c>
      <c r="DI11" s="29">
        <f t="shared" si="3"/>
        <v>0</v>
      </c>
      <c r="DJ11" s="52">
        <f t="shared" si="3"/>
        <v>0</v>
      </c>
      <c r="DK11" s="29">
        <f t="shared" si="3"/>
        <v>0</v>
      </c>
      <c r="DL11" s="52">
        <f t="shared" si="3"/>
        <v>0</v>
      </c>
      <c r="DM11" s="29">
        <f t="shared" si="3"/>
        <v>0</v>
      </c>
      <c r="DN11" s="52">
        <f t="shared" si="3"/>
        <v>0</v>
      </c>
      <c r="DO11" s="29">
        <f t="shared" si="3"/>
        <v>0</v>
      </c>
      <c r="DP11" s="52">
        <f t="shared" si="3"/>
        <v>0</v>
      </c>
      <c r="DQ11" s="29">
        <f t="shared" si="3"/>
        <v>0</v>
      </c>
      <c r="DR11" s="52">
        <f t="shared" si="3"/>
        <v>0</v>
      </c>
      <c r="DS11" s="199">
        <f t="shared" ref="DS11" si="4">SUM(DS5:DS10)</f>
        <v>0</v>
      </c>
    </row>
    <row r="12" spans="1:123" x14ac:dyDescent="0.3">
      <c r="B12" s="9"/>
      <c r="C12" s="32" t="s">
        <v>89</v>
      </c>
      <c r="D12" s="51">
        <f>D11</f>
        <v>210000</v>
      </c>
      <c r="E12" s="29">
        <f t="shared" ref="E12:AJ12" si="5">D12+E11</f>
        <v>213000</v>
      </c>
      <c r="F12" s="29">
        <f t="shared" si="5"/>
        <v>213000</v>
      </c>
      <c r="G12" s="29">
        <f t="shared" si="5"/>
        <v>213000</v>
      </c>
      <c r="H12" s="29">
        <f t="shared" si="5"/>
        <v>213000</v>
      </c>
      <c r="I12" s="29">
        <f t="shared" si="5"/>
        <v>214500</v>
      </c>
      <c r="J12" s="29">
        <f t="shared" si="5"/>
        <v>214500</v>
      </c>
      <c r="K12" s="29">
        <f t="shared" si="5"/>
        <v>214500</v>
      </c>
      <c r="L12" s="29">
        <f t="shared" si="5"/>
        <v>214500</v>
      </c>
      <c r="M12" s="29">
        <f t="shared" si="5"/>
        <v>214500</v>
      </c>
      <c r="N12" s="29">
        <f t="shared" si="5"/>
        <v>214500</v>
      </c>
      <c r="O12" s="95">
        <f t="shared" si="5"/>
        <v>214500</v>
      </c>
      <c r="P12" s="29">
        <f>O12+P11</f>
        <v>224500</v>
      </c>
      <c r="Q12" s="29">
        <f t="shared" si="5"/>
        <v>224500</v>
      </c>
      <c r="R12" s="29">
        <f t="shared" si="5"/>
        <v>224500</v>
      </c>
      <c r="S12" s="29">
        <f t="shared" si="5"/>
        <v>224500</v>
      </c>
      <c r="T12" s="29">
        <f t="shared" si="5"/>
        <v>224500</v>
      </c>
      <c r="U12" s="29">
        <f t="shared" si="5"/>
        <v>224500</v>
      </c>
      <c r="V12" s="29">
        <f t="shared" si="5"/>
        <v>224500</v>
      </c>
      <c r="W12" s="29">
        <f t="shared" si="5"/>
        <v>224500</v>
      </c>
      <c r="X12" s="29">
        <f t="shared" si="5"/>
        <v>224500</v>
      </c>
      <c r="Y12" s="29">
        <f t="shared" si="5"/>
        <v>224500</v>
      </c>
      <c r="Z12" s="29">
        <f t="shared" si="5"/>
        <v>224500</v>
      </c>
      <c r="AA12" s="29">
        <f t="shared" si="5"/>
        <v>224500</v>
      </c>
      <c r="AB12" s="29">
        <f t="shared" si="5"/>
        <v>225500</v>
      </c>
      <c r="AC12" s="29">
        <f t="shared" si="5"/>
        <v>225500</v>
      </c>
      <c r="AD12" s="29">
        <f t="shared" si="5"/>
        <v>225500</v>
      </c>
      <c r="AE12" s="29">
        <f t="shared" si="5"/>
        <v>225500</v>
      </c>
      <c r="AF12" s="29">
        <f t="shared" si="5"/>
        <v>225500</v>
      </c>
      <c r="AG12" s="29">
        <f t="shared" si="5"/>
        <v>225500</v>
      </c>
      <c r="AH12" s="29">
        <f t="shared" si="5"/>
        <v>225500</v>
      </c>
      <c r="AI12" s="29">
        <f t="shared" si="5"/>
        <v>225500</v>
      </c>
      <c r="AJ12" s="29">
        <f t="shared" si="5"/>
        <v>225500</v>
      </c>
      <c r="AK12" s="29">
        <f t="shared" ref="AK12:BJ12" si="6">AJ12+AK11</f>
        <v>225500</v>
      </c>
      <c r="AL12" s="29">
        <f t="shared" si="6"/>
        <v>225500</v>
      </c>
      <c r="AM12" s="29">
        <f t="shared" si="6"/>
        <v>225500</v>
      </c>
      <c r="AN12" s="29">
        <f t="shared" si="6"/>
        <v>225500</v>
      </c>
      <c r="AO12" s="29">
        <f t="shared" si="6"/>
        <v>225500</v>
      </c>
      <c r="AP12" s="29">
        <f t="shared" si="6"/>
        <v>225500</v>
      </c>
      <c r="AQ12" s="29">
        <f t="shared" si="6"/>
        <v>225500</v>
      </c>
      <c r="AR12" s="29">
        <f t="shared" si="6"/>
        <v>225500</v>
      </c>
      <c r="AS12" s="29">
        <f t="shared" si="6"/>
        <v>225500</v>
      </c>
      <c r="AT12" s="29">
        <f t="shared" si="6"/>
        <v>225500</v>
      </c>
      <c r="AU12" s="29">
        <f t="shared" si="6"/>
        <v>225500</v>
      </c>
      <c r="AV12" s="29">
        <f t="shared" si="6"/>
        <v>225500</v>
      </c>
      <c r="AW12" s="29">
        <f t="shared" si="6"/>
        <v>225500</v>
      </c>
      <c r="AX12" s="29">
        <f t="shared" si="6"/>
        <v>225500</v>
      </c>
      <c r="AY12" s="29">
        <f t="shared" si="6"/>
        <v>225500</v>
      </c>
      <c r="AZ12" s="29">
        <f t="shared" si="6"/>
        <v>225500</v>
      </c>
      <c r="BA12" s="29">
        <f t="shared" si="6"/>
        <v>225500</v>
      </c>
      <c r="BB12" s="29">
        <f t="shared" si="6"/>
        <v>225500</v>
      </c>
      <c r="BC12" s="29">
        <f t="shared" si="6"/>
        <v>225500</v>
      </c>
      <c r="BD12" s="29">
        <f t="shared" si="6"/>
        <v>225500</v>
      </c>
      <c r="BE12" s="29">
        <f t="shared" si="6"/>
        <v>225500</v>
      </c>
      <c r="BF12" s="29">
        <f t="shared" si="6"/>
        <v>225500</v>
      </c>
      <c r="BG12" s="29">
        <f t="shared" si="6"/>
        <v>225500</v>
      </c>
      <c r="BH12" s="29">
        <f t="shared" si="6"/>
        <v>225500</v>
      </c>
      <c r="BI12" s="29">
        <f t="shared" si="6"/>
        <v>225500</v>
      </c>
      <c r="BJ12" s="29">
        <f t="shared" si="6"/>
        <v>225500</v>
      </c>
      <c r="BK12" s="359">
        <f>BJ12+BK11</f>
        <v>225500</v>
      </c>
      <c r="BL12" s="359">
        <f t="shared" ref="BL12:BN12" si="7">BK12+BL11</f>
        <v>225500</v>
      </c>
      <c r="BM12" s="359">
        <f t="shared" si="7"/>
        <v>225500</v>
      </c>
      <c r="BN12" s="359">
        <f t="shared" si="7"/>
        <v>225500</v>
      </c>
      <c r="BO12" s="359">
        <f t="shared" ref="BO12" si="8">BN12+BO11</f>
        <v>225500</v>
      </c>
      <c r="BP12" s="359">
        <f t="shared" ref="BP12:BQ12" si="9">BO12+BP11</f>
        <v>225500</v>
      </c>
      <c r="BQ12" s="359">
        <f t="shared" si="9"/>
        <v>225500</v>
      </c>
      <c r="BR12" s="359">
        <f t="shared" ref="BR12" si="10">BQ12+BR11</f>
        <v>225500</v>
      </c>
      <c r="BS12" s="359">
        <f t="shared" ref="BS12:BT12" si="11">BR12+BS11</f>
        <v>225500</v>
      </c>
      <c r="BT12" s="359">
        <f t="shared" si="11"/>
        <v>225500</v>
      </c>
      <c r="BU12" s="359">
        <f t="shared" ref="BU12" si="12">BT12+BU11</f>
        <v>225500</v>
      </c>
      <c r="BV12" s="359">
        <f t="shared" ref="BV12:BW12" si="13">BU12+BV11</f>
        <v>225500</v>
      </c>
      <c r="BW12" s="359">
        <f t="shared" si="13"/>
        <v>225500</v>
      </c>
      <c r="BX12" s="359">
        <f t="shared" ref="BX12" si="14">BW12+BX11</f>
        <v>225500</v>
      </c>
      <c r="BY12" s="359">
        <f t="shared" ref="BY12:BZ12" si="15">BX12+BY11</f>
        <v>225500</v>
      </c>
      <c r="BZ12" s="359">
        <f t="shared" si="15"/>
        <v>225500</v>
      </c>
      <c r="CA12" s="359">
        <f t="shared" ref="CA12" si="16">BZ12+CA11</f>
        <v>225500</v>
      </c>
      <c r="CB12" s="359">
        <f t="shared" ref="CB12:CC12" si="17">CA12+CB11</f>
        <v>225500</v>
      </c>
      <c r="CC12" s="359">
        <f t="shared" si="17"/>
        <v>225500</v>
      </c>
      <c r="CD12" s="359">
        <f t="shared" ref="CD12" si="18">CC12+CD11</f>
        <v>225500</v>
      </c>
      <c r="CE12" s="359">
        <f t="shared" ref="CE12:CF12" si="19">CD12+CE11</f>
        <v>225500</v>
      </c>
      <c r="CF12" s="359">
        <f t="shared" si="19"/>
        <v>225500</v>
      </c>
      <c r="CG12" s="359">
        <f t="shared" ref="CG12" si="20">CF12+CG11</f>
        <v>225500</v>
      </c>
      <c r="CH12" s="359">
        <f t="shared" ref="CH12:CI12" si="21">CG12+CH11</f>
        <v>225500</v>
      </c>
      <c r="CI12" s="359">
        <f t="shared" si="21"/>
        <v>225500</v>
      </c>
      <c r="CJ12" s="359">
        <f t="shared" ref="CJ12" si="22">CI12+CJ11</f>
        <v>225500</v>
      </c>
      <c r="CK12" s="359">
        <f t="shared" ref="CK12:CL12" si="23">CJ12+CK11</f>
        <v>225500</v>
      </c>
      <c r="CL12" s="359">
        <f t="shared" si="23"/>
        <v>225500</v>
      </c>
      <c r="CM12" s="359">
        <f t="shared" ref="CM12" si="24">CL12+CM11</f>
        <v>225500</v>
      </c>
      <c r="CN12" s="359">
        <f t="shared" ref="CN12:CO12" si="25">CM12+CN11</f>
        <v>225500</v>
      </c>
      <c r="CO12" s="359">
        <f t="shared" si="25"/>
        <v>225500</v>
      </c>
      <c r="CP12" s="359">
        <f t="shared" ref="CP12" si="26">CO12+CP11</f>
        <v>225500</v>
      </c>
      <c r="CQ12" s="359">
        <f t="shared" ref="CQ12:CR12" si="27">CP12+CQ11</f>
        <v>225500</v>
      </c>
      <c r="CR12" s="359">
        <f t="shared" si="27"/>
        <v>225500</v>
      </c>
      <c r="CS12" s="359">
        <f t="shared" ref="CS12" si="28">CR12+CS11</f>
        <v>225500</v>
      </c>
      <c r="CT12" s="359">
        <f t="shared" ref="CT12:CU12" si="29">CS12+CT11</f>
        <v>225500</v>
      </c>
      <c r="CU12" s="359">
        <f t="shared" si="29"/>
        <v>225500</v>
      </c>
      <c r="CV12" s="359">
        <f t="shared" ref="CV12" si="30">CU12+CV11</f>
        <v>225500</v>
      </c>
      <c r="CW12" s="359">
        <f t="shared" ref="CW12:CX12" si="31">CV12+CW11</f>
        <v>225500</v>
      </c>
      <c r="CX12" s="359">
        <f t="shared" si="31"/>
        <v>225500</v>
      </c>
      <c r="CY12" s="359">
        <f t="shared" ref="CY12" si="32">CX12+CY11</f>
        <v>225500</v>
      </c>
      <c r="CZ12" s="359">
        <f t="shared" ref="CZ12:DA12" si="33">CY12+CZ11</f>
        <v>225500</v>
      </c>
      <c r="DA12" s="359">
        <f t="shared" si="33"/>
        <v>225500</v>
      </c>
      <c r="DB12" s="359">
        <f t="shared" ref="DB12" si="34">DA12+DB11</f>
        <v>225500</v>
      </c>
      <c r="DC12" s="359">
        <f t="shared" ref="DC12:DD12" si="35">DB12+DC11</f>
        <v>225500</v>
      </c>
      <c r="DD12" s="359">
        <f t="shared" si="35"/>
        <v>225500</v>
      </c>
      <c r="DE12" s="359">
        <f t="shared" ref="DE12" si="36">DD12+DE11</f>
        <v>225500</v>
      </c>
      <c r="DF12" s="359">
        <f t="shared" ref="DF12:DG12" si="37">DE12+DF11</f>
        <v>225500</v>
      </c>
      <c r="DG12" s="359">
        <f t="shared" si="37"/>
        <v>225500</v>
      </c>
      <c r="DH12" s="359">
        <f t="shared" ref="DH12" si="38">DG12+DH11</f>
        <v>225500</v>
      </c>
      <c r="DI12" s="359">
        <f t="shared" ref="DI12:DJ12" si="39">DH12+DI11</f>
        <v>225500</v>
      </c>
      <c r="DJ12" s="359">
        <f t="shared" si="39"/>
        <v>225500</v>
      </c>
      <c r="DK12" s="359">
        <f t="shared" ref="DK12" si="40">DJ12+DK11</f>
        <v>225500</v>
      </c>
      <c r="DL12" s="359">
        <f t="shared" ref="DL12:DM12" si="41">DK12+DL11</f>
        <v>225500</v>
      </c>
      <c r="DM12" s="359">
        <f t="shared" si="41"/>
        <v>225500</v>
      </c>
      <c r="DN12" s="359">
        <f t="shared" ref="DN12" si="42">DM12+DN11</f>
        <v>225500</v>
      </c>
      <c r="DO12" s="359">
        <f t="shared" ref="DO12:DP12" si="43">DN12+DO11</f>
        <v>225500</v>
      </c>
      <c r="DP12" s="359">
        <f t="shared" si="43"/>
        <v>225500</v>
      </c>
      <c r="DQ12" s="359">
        <f t="shared" ref="DQ12" si="44">DP12+DQ11</f>
        <v>225500</v>
      </c>
      <c r="DR12" s="359">
        <f t="shared" ref="DR12:DS12" si="45">DQ12+DR11</f>
        <v>225500</v>
      </c>
      <c r="DS12" s="359">
        <f t="shared" si="45"/>
        <v>225500</v>
      </c>
    </row>
    <row r="13" spans="1:123" x14ac:dyDescent="0.3">
      <c r="B13" s="9"/>
      <c r="C13" s="9"/>
      <c r="D13" s="51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52"/>
      <c r="BL13" s="29"/>
      <c r="BM13" s="52"/>
      <c r="BN13" s="29"/>
      <c r="BO13" s="52"/>
      <c r="BP13" s="29"/>
      <c r="BQ13" s="52"/>
      <c r="BR13" s="29"/>
      <c r="BS13" s="52"/>
      <c r="BT13" s="29"/>
      <c r="BU13" s="52"/>
      <c r="BV13" s="29"/>
      <c r="BW13" s="52"/>
      <c r="BX13" s="29"/>
      <c r="BY13" s="52"/>
      <c r="BZ13" s="29"/>
      <c r="CA13" s="52"/>
      <c r="CB13" s="29"/>
      <c r="CC13" s="52"/>
      <c r="CD13" s="29"/>
      <c r="CE13" s="52"/>
      <c r="CF13" s="29"/>
      <c r="CG13" s="52"/>
      <c r="CH13" s="29"/>
      <c r="CI13" s="52"/>
      <c r="CJ13" s="29"/>
      <c r="CK13" s="52"/>
      <c r="CL13" s="29"/>
      <c r="CM13" s="52"/>
      <c r="CN13" s="29"/>
      <c r="CO13" s="52"/>
      <c r="CP13" s="29"/>
      <c r="CQ13" s="52"/>
      <c r="CR13" s="29"/>
      <c r="CS13" s="52"/>
      <c r="CT13" s="29"/>
      <c r="CU13" s="52"/>
      <c r="CV13" s="29"/>
      <c r="CW13" s="29"/>
      <c r="CX13" s="52"/>
      <c r="CY13" s="29"/>
      <c r="CZ13" s="52"/>
      <c r="DA13" s="29"/>
      <c r="DB13" s="52"/>
      <c r="DC13" s="29"/>
      <c r="DD13" s="52"/>
      <c r="DE13" s="29"/>
      <c r="DF13" s="52"/>
      <c r="DG13" s="29"/>
      <c r="DH13" s="52"/>
      <c r="DI13" s="29"/>
      <c r="DJ13" s="52"/>
      <c r="DK13" s="29"/>
      <c r="DL13" s="52"/>
      <c r="DM13" s="29"/>
      <c r="DN13" s="52"/>
      <c r="DO13" s="29"/>
      <c r="DP13" s="52"/>
      <c r="DQ13" s="29"/>
      <c r="DR13" s="52"/>
      <c r="DS13" s="199"/>
    </row>
    <row r="14" spans="1:123" x14ac:dyDescent="0.3">
      <c r="A14" s="9"/>
      <c r="B14" s="9"/>
      <c r="C14" s="32" t="s">
        <v>101</v>
      </c>
      <c r="D14" s="51">
        <f t="shared" ref="D14:AI14" si="46">D$5/$B$22</f>
        <v>583.33333333333337</v>
      </c>
      <c r="E14" s="29">
        <f t="shared" si="46"/>
        <v>0</v>
      </c>
      <c r="F14" s="29">
        <f t="shared" si="46"/>
        <v>0</v>
      </c>
      <c r="G14" s="29">
        <f t="shared" si="46"/>
        <v>0</v>
      </c>
      <c r="H14" s="29">
        <f t="shared" si="46"/>
        <v>0</v>
      </c>
      <c r="I14" s="29">
        <f t="shared" si="46"/>
        <v>0</v>
      </c>
      <c r="J14" s="29">
        <f t="shared" si="46"/>
        <v>0</v>
      </c>
      <c r="K14" s="29">
        <f t="shared" si="46"/>
        <v>0</v>
      </c>
      <c r="L14" s="29">
        <f t="shared" si="46"/>
        <v>0</v>
      </c>
      <c r="M14" s="29">
        <f t="shared" si="46"/>
        <v>0</v>
      </c>
      <c r="N14" s="29">
        <f t="shared" si="46"/>
        <v>0</v>
      </c>
      <c r="O14" s="29">
        <f t="shared" si="46"/>
        <v>0</v>
      </c>
      <c r="P14" s="29">
        <f t="shared" si="46"/>
        <v>0</v>
      </c>
      <c r="Q14" s="29">
        <f t="shared" si="46"/>
        <v>0</v>
      </c>
      <c r="R14" s="29">
        <f t="shared" si="46"/>
        <v>0</v>
      </c>
      <c r="S14" s="29">
        <f t="shared" si="46"/>
        <v>0</v>
      </c>
      <c r="T14" s="29">
        <f t="shared" si="46"/>
        <v>0</v>
      </c>
      <c r="U14" s="29">
        <f t="shared" si="46"/>
        <v>0</v>
      </c>
      <c r="V14" s="29">
        <f t="shared" si="46"/>
        <v>0</v>
      </c>
      <c r="W14" s="29">
        <f t="shared" si="46"/>
        <v>0</v>
      </c>
      <c r="X14" s="29">
        <f t="shared" si="46"/>
        <v>0</v>
      </c>
      <c r="Y14" s="29">
        <f t="shared" si="46"/>
        <v>0</v>
      </c>
      <c r="Z14" s="29">
        <f t="shared" si="46"/>
        <v>0</v>
      </c>
      <c r="AA14" s="29">
        <f t="shared" si="46"/>
        <v>0</v>
      </c>
      <c r="AB14" s="29">
        <f t="shared" si="46"/>
        <v>0</v>
      </c>
      <c r="AC14" s="29">
        <f t="shared" si="46"/>
        <v>0</v>
      </c>
      <c r="AD14" s="29">
        <f t="shared" si="46"/>
        <v>0</v>
      </c>
      <c r="AE14" s="29">
        <f t="shared" si="46"/>
        <v>0</v>
      </c>
      <c r="AF14" s="29">
        <f t="shared" si="46"/>
        <v>0</v>
      </c>
      <c r="AG14" s="29">
        <f t="shared" si="46"/>
        <v>0</v>
      </c>
      <c r="AH14" s="29">
        <f t="shared" si="46"/>
        <v>0</v>
      </c>
      <c r="AI14" s="29">
        <f t="shared" si="46"/>
        <v>0</v>
      </c>
      <c r="AJ14" s="29">
        <f t="shared" ref="AJ14:CW14" si="47">AJ$5/$B$22</f>
        <v>0</v>
      </c>
      <c r="AK14" s="29">
        <f t="shared" si="47"/>
        <v>0</v>
      </c>
      <c r="AL14" s="29">
        <f t="shared" si="47"/>
        <v>0</v>
      </c>
      <c r="AM14" s="29">
        <f t="shared" si="47"/>
        <v>0</v>
      </c>
      <c r="AN14" s="29">
        <f t="shared" si="47"/>
        <v>0</v>
      </c>
      <c r="AO14" s="29">
        <f t="shared" si="47"/>
        <v>0</v>
      </c>
      <c r="AP14" s="29">
        <f t="shared" si="47"/>
        <v>0</v>
      </c>
      <c r="AQ14" s="29">
        <f t="shared" si="47"/>
        <v>0</v>
      </c>
      <c r="AR14" s="29">
        <f t="shared" si="47"/>
        <v>0</v>
      </c>
      <c r="AS14" s="29">
        <f t="shared" si="47"/>
        <v>0</v>
      </c>
      <c r="AT14" s="29">
        <f t="shared" si="47"/>
        <v>0</v>
      </c>
      <c r="AU14" s="29">
        <f t="shared" si="47"/>
        <v>0</v>
      </c>
      <c r="AV14" s="29">
        <f t="shared" si="47"/>
        <v>0</v>
      </c>
      <c r="AW14" s="29">
        <f t="shared" si="47"/>
        <v>0</v>
      </c>
      <c r="AX14" s="29">
        <f t="shared" si="47"/>
        <v>0</v>
      </c>
      <c r="AY14" s="29">
        <f t="shared" si="47"/>
        <v>0</v>
      </c>
      <c r="AZ14" s="29">
        <f t="shared" si="47"/>
        <v>0</v>
      </c>
      <c r="BA14" s="29">
        <f t="shared" si="47"/>
        <v>0</v>
      </c>
      <c r="BB14" s="29">
        <f t="shared" si="47"/>
        <v>0</v>
      </c>
      <c r="BC14" s="29">
        <f t="shared" si="47"/>
        <v>0</v>
      </c>
      <c r="BD14" s="29">
        <f t="shared" si="47"/>
        <v>0</v>
      </c>
      <c r="BE14" s="29">
        <f t="shared" si="47"/>
        <v>0</v>
      </c>
      <c r="BF14" s="29">
        <f t="shared" si="47"/>
        <v>0</v>
      </c>
      <c r="BG14" s="29">
        <f t="shared" si="47"/>
        <v>0</v>
      </c>
      <c r="BH14" s="29">
        <f t="shared" si="47"/>
        <v>0</v>
      </c>
      <c r="BI14" s="29">
        <f t="shared" si="47"/>
        <v>0</v>
      </c>
      <c r="BJ14" s="29">
        <f t="shared" si="47"/>
        <v>0</v>
      </c>
      <c r="BK14" s="52">
        <f t="shared" si="47"/>
        <v>0</v>
      </c>
      <c r="BL14" s="29">
        <f t="shared" si="47"/>
        <v>0</v>
      </c>
      <c r="BM14" s="52">
        <f t="shared" si="47"/>
        <v>0</v>
      </c>
      <c r="BN14" s="29">
        <f t="shared" si="47"/>
        <v>0</v>
      </c>
      <c r="BO14" s="52">
        <f t="shared" si="47"/>
        <v>0</v>
      </c>
      <c r="BP14" s="29">
        <f t="shared" si="47"/>
        <v>0</v>
      </c>
      <c r="BQ14" s="52">
        <f t="shared" si="47"/>
        <v>0</v>
      </c>
      <c r="BR14" s="29">
        <f t="shared" si="47"/>
        <v>0</v>
      </c>
      <c r="BS14" s="52">
        <f t="shared" si="47"/>
        <v>0</v>
      </c>
      <c r="BT14" s="29">
        <f t="shared" si="47"/>
        <v>0</v>
      </c>
      <c r="BU14" s="52">
        <f t="shared" si="47"/>
        <v>0</v>
      </c>
      <c r="BV14" s="29">
        <f t="shared" si="47"/>
        <v>0</v>
      </c>
      <c r="BW14" s="52">
        <f t="shared" si="47"/>
        <v>0</v>
      </c>
      <c r="BX14" s="29">
        <f t="shared" si="47"/>
        <v>0</v>
      </c>
      <c r="BY14" s="52">
        <f t="shared" si="47"/>
        <v>0</v>
      </c>
      <c r="BZ14" s="29">
        <f t="shared" si="47"/>
        <v>0</v>
      </c>
      <c r="CA14" s="52">
        <f t="shared" si="47"/>
        <v>0</v>
      </c>
      <c r="CB14" s="29">
        <f t="shared" si="47"/>
        <v>0</v>
      </c>
      <c r="CC14" s="52">
        <f t="shared" si="47"/>
        <v>0</v>
      </c>
      <c r="CD14" s="29">
        <f t="shared" si="47"/>
        <v>0</v>
      </c>
      <c r="CE14" s="52">
        <f t="shared" si="47"/>
        <v>0</v>
      </c>
      <c r="CF14" s="29">
        <f t="shared" si="47"/>
        <v>0</v>
      </c>
      <c r="CG14" s="52">
        <f t="shared" si="47"/>
        <v>0</v>
      </c>
      <c r="CH14" s="29">
        <f t="shared" si="47"/>
        <v>0</v>
      </c>
      <c r="CI14" s="52">
        <f t="shared" si="47"/>
        <v>0</v>
      </c>
      <c r="CJ14" s="29">
        <f t="shared" si="47"/>
        <v>0</v>
      </c>
      <c r="CK14" s="52">
        <f t="shared" si="47"/>
        <v>0</v>
      </c>
      <c r="CL14" s="29">
        <f t="shared" si="47"/>
        <v>0</v>
      </c>
      <c r="CM14" s="52">
        <f t="shared" si="47"/>
        <v>0</v>
      </c>
      <c r="CN14" s="29">
        <f t="shared" si="47"/>
        <v>0</v>
      </c>
      <c r="CO14" s="52">
        <f t="shared" si="47"/>
        <v>0</v>
      </c>
      <c r="CP14" s="29">
        <f t="shared" si="47"/>
        <v>0</v>
      </c>
      <c r="CQ14" s="52">
        <f t="shared" si="47"/>
        <v>0</v>
      </c>
      <c r="CR14" s="29">
        <f t="shared" si="47"/>
        <v>0</v>
      </c>
      <c r="CS14" s="52">
        <f t="shared" si="47"/>
        <v>0</v>
      </c>
      <c r="CT14" s="29">
        <f t="shared" si="47"/>
        <v>0</v>
      </c>
      <c r="CU14" s="52">
        <f t="shared" si="47"/>
        <v>0</v>
      </c>
      <c r="CV14" s="29">
        <f t="shared" ref="CV14" si="48">CV$5/$B$22</f>
        <v>0</v>
      </c>
      <c r="CW14" s="29">
        <f t="shared" si="47"/>
        <v>0</v>
      </c>
      <c r="CX14" s="52">
        <f t="shared" ref="CX14:DS14" si="49">CX$5/$B$22</f>
        <v>0</v>
      </c>
      <c r="CY14" s="29">
        <f t="shared" si="49"/>
        <v>0</v>
      </c>
      <c r="CZ14" s="52">
        <f t="shared" si="49"/>
        <v>0</v>
      </c>
      <c r="DA14" s="29">
        <f t="shared" si="49"/>
        <v>0</v>
      </c>
      <c r="DB14" s="52">
        <f t="shared" si="49"/>
        <v>0</v>
      </c>
      <c r="DC14" s="29">
        <f t="shared" si="49"/>
        <v>0</v>
      </c>
      <c r="DD14" s="52">
        <f t="shared" si="49"/>
        <v>0</v>
      </c>
      <c r="DE14" s="29">
        <f t="shared" si="49"/>
        <v>0</v>
      </c>
      <c r="DF14" s="52">
        <f t="shared" si="49"/>
        <v>0</v>
      </c>
      <c r="DG14" s="29">
        <f t="shared" si="49"/>
        <v>0</v>
      </c>
      <c r="DH14" s="52">
        <f t="shared" si="49"/>
        <v>0</v>
      </c>
      <c r="DI14" s="29">
        <f t="shared" si="49"/>
        <v>0</v>
      </c>
      <c r="DJ14" s="52">
        <f t="shared" si="49"/>
        <v>0</v>
      </c>
      <c r="DK14" s="29">
        <f t="shared" si="49"/>
        <v>0</v>
      </c>
      <c r="DL14" s="52">
        <f t="shared" si="49"/>
        <v>0</v>
      </c>
      <c r="DM14" s="29">
        <f t="shared" si="49"/>
        <v>0</v>
      </c>
      <c r="DN14" s="52">
        <f t="shared" si="49"/>
        <v>0</v>
      </c>
      <c r="DO14" s="29">
        <f t="shared" si="49"/>
        <v>0</v>
      </c>
      <c r="DP14" s="52">
        <f t="shared" si="49"/>
        <v>0</v>
      </c>
      <c r="DQ14" s="29">
        <f t="shared" si="49"/>
        <v>0</v>
      </c>
      <c r="DR14" s="52">
        <f t="shared" si="49"/>
        <v>0</v>
      </c>
      <c r="DS14" s="199">
        <f t="shared" si="49"/>
        <v>0</v>
      </c>
    </row>
    <row r="15" spans="1:123" x14ac:dyDescent="0.3">
      <c r="A15" s="9"/>
      <c r="B15" s="9"/>
      <c r="C15" s="32" t="s">
        <v>102</v>
      </c>
      <c r="D15" s="51">
        <f t="shared" ref="D15:AI15" si="50">SUM(D6:D10)/$B$23</f>
        <v>0</v>
      </c>
      <c r="E15" s="29">
        <f t="shared" si="50"/>
        <v>50</v>
      </c>
      <c r="F15" s="29">
        <f t="shared" si="50"/>
        <v>0</v>
      </c>
      <c r="G15" s="29">
        <f t="shared" si="50"/>
        <v>0</v>
      </c>
      <c r="H15" s="29">
        <f t="shared" si="50"/>
        <v>0</v>
      </c>
      <c r="I15" s="29">
        <f t="shared" si="50"/>
        <v>25</v>
      </c>
      <c r="J15" s="29">
        <f t="shared" si="50"/>
        <v>0</v>
      </c>
      <c r="K15" s="29">
        <f t="shared" si="50"/>
        <v>0</v>
      </c>
      <c r="L15" s="29">
        <f t="shared" si="50"/>
        <v>0</v>
      </c>
      <c r="M15" s="29">
        <f t="shared" si="50"/>
        <v>0</v>
      </c>
      <c r="N15" s="29">
        <f t="shared" si="50"/>
        <v>0</v>
      </c>
      <c r="O15" s="29">
        <f t="shared" si="50"/>
        <v>0</v>
      </c>
      <c r="P15" s="29">
        <f t="shared" si="50"/>
        <v>166.66666666666666</v>
      </c>
      <c r="Q15" s="29">
        <f t="shared" si="50"/>
        <v>0</v>
      </c>
      <c r="R15" s="29">
        <f t="shared" si="50"/>
        <v>0</v>
      </c>
      <c r="S15" s="29">
        <f t="shared" si="50"/>
        <v>0</v>
      </c>
      <c r="T15" s="29">
        <f t="shared" si="50"/>
        <v>0</v>
      </c>
      <c r="U15" s="29">
        <f t="shared" si="50"/>
        <v>0</v>
      </c>
      <c r="V15" s="29">
        <f t="shared" si="50"/>
        <v>0</v>
      </c>
      <c r="W15" s="29">
        <f t="shared" si="50"/>
        <v>0</v>
      </c>
      <c r="X15" s="29">
        <f t="shared" si="50"/>
        <v>0</v>
      </c>
      <c r="Y15" s="29">
        <f t="shared" si="50"/>
        <v>0</v>
      </c>
      <c r="Z15" s="29">
        <f t="shared" si="50"/>
        <v>0</v>
      </c>
      <c r="AA15" s="29">
        <f t="shared" si="50"/>
        <v>0</v>
      </c>
      <c r="AB15" s="29">
        <f t="shared" si="50"/>
        <v>16.666666666666668</v>
      </c>
      <c r="AC15" s="29">
        <f t="shared" si="50"/>
        <v>0</v>
      </c>
      <c r="AD15" s="29">
        <f t="shared" si="50"/>
        <v>0</v>
      </c>
      <c r="AE15" s="29">
        <f t="shared" si="50"/>
        <v>0</v>
      </c>
      <c r="AF15" s="29">
        <f t="shared" si="50"/>
        <v>0</v>
      </c>
      <c r="AG15" s="29">
        <f t="shared" si="50"/>
        <v>0</v>
      </c>
      <c r="AH15" s="29">
        <f t="shared" si="50"/>
        <v>0</v>
      </c>
      <c r="AI15" s="29">
        <f t="shared" si="50"/>
        <v>0</v>
      </c>
      <c r="AJ15" s="29">
        <f t="shared" ref="AJ15:BK15" si="51">SUM(AJ6:AJ10)/$B$23</f>
        <v>0</v>
      </c>
      <c r="AK15" s="29">
        <f t="shared" si="51"/>
        <v>0</v>
      </c>
      <c r="AL15" s="29">
        <f t="shared" si="51"/>
        <v>0</v>
      </c>
      <c r="AM15" s="29">
        <f t="shared" si="51"/>
        <v>0</v>
      </c>
      <c r="AN15" s="29">
        <f t="shared" si="51"/>
        <v>0</v>
      </c>
      <c r="AO15" s="29">
        <f t="shared" si="51"/>
        <v>0</v>
      </c>
      <c r="AP15" s="29">
        <f t="shared" si="51"/>
        <v>0</v>
      </c>
      <c r="AQ15" s="29">
        <f t="shared" si="51"/>
        <v>0</v>
      </c>
      <c r="AR15" s="29">
        <f t="shared" si="51"/>
        <v>0</v>
      </c>
      <c r="AS15" s="29">
        <f t="shared" si="51"/>
        <v>0</v>
      </c>
      <c r="AT15" s="29">
        <f t="shared" si="51"/>
        <v>0</v>
      </c>
      <c r="AU15" s="29">
        <f t="shared" si="51"/>
        <v>0</v>
      </c>
      <c r="AV15" s="29">
        <f t="shared" si="51"/>
        <v>0</v>
      </c>
      <c r="AW15" s="29">
        <f t="shared" si="51"/>
        <v>0</v>
      </c>
      <c r="AX15" s="29">
        <f t="shared" si="51"/>
        <v>0</v>
      </c>
      <c r="AY15" s="29">
        <f t="shared" si="51"/>
        <v>0</v>
      </c>
      <c r="AZ15" s="29">
        <f t="shared" si="51"/>
        <v>0</v>
      </c>
      <c r="BA15" s="29">
        <f t="shared" si="51"/>
        <v>0</v>
      </c>
      <c r="BB15" s="29">
        <f t="shared" si="51"/>
        <v>0</v>
      </c>
      <c r="BC15" s="29">
        <f t="shared" si="51"/>
        <v>0</v>
      </c>
      <c r="BD15" s="29">
        <f t="shared" si="51"/>
        <v>0</v>
      </c>
      <c r="BE15" s="29">
        <f t="shared" si="51"/>
        <v>0</v>
      </c>
      <c r="BF15" s="29">
        <f t="shared" si="51"/>
        <v>0</v>
      </c>
      <c r="BG15" s="29">
        <f t="shared" si="51"/>
        <v>0</v>
      </c>
      <c r="BH15" s="29">
        <f t="shared" si="51"/>
        <v>0</v>
      </c>
      <c r="BI15" s="29">
        <f t="shared" si="51"/>
        <v>0</v>
      </c>
      <c r="BJ15" s="29">
        <f t="shared" si="51"/>
        <v>0</v>
      </c>
      <c r="BK15" s="52">
        <f t="shared" si="51"/>
        <v>0</v>
      </c>
      <c r="BL15" s="29">
        <f t="shared" ref="BL15:BM15" si="52">SUM(BL6:BL10)/$B$23</f>
        <v>0</v>
      </c>
      <c r="BM15" s="52">
        <f t="shared" si="52"/>
        <v>0</v>
      </c>
      <c r="BN15" s="29">
        <f t="shared" ref="BN15:CX15" si="53">SUM(BN6:BN10)/$B$23</f>
        <v>0</v>
      </c>
      <c r="BO15" s="52">
        <f t="shared" si="53"/>
        <v>0</v>
      </c>
      <c r="BP15" s="29">
        <f t="shared" si="53"/>
        <v>0</v>
      </c>
      <c r="BQ15" s="52">
        <f t="shared" si="53"/>
        <v>0</v>
      </c>
      <c r="BR15" s="29">
        <f t="shared" si="53"/>
        <v>0</v>
      </c>
      <c r="BS15" s="52">
        <f t="shared" si="53"/>
        <v>0</v>
      </c>
      <c r="BT15" s="29">
        <f t="shared" si="53"/>
        <v>0</v>
      </c>
      <c r="BU15" s="52">
        <f t="shared" si="53"/>
        <v>0</v>
      </c>
      <c r="BV15" s="29">
        <f t="shared" si="53"/>
        <v>0</v>
      </c>
      <c r="BW15" s="52">
        <f t="shared" si="53"/>
        <v>0</v>
      </c>
      <c r="BX15" s="29">
        <f t="shared" si="53"/>
        <v>0</v>
      </c>
      <c r="BY15" s="52">
        <f t="shared" si="53"/>
        <v>0</v>
      </c>
      <c r="BZ15" s="29">
        <f t="shared" si="53"/>
        <v>0</v>
      </c>
      <c r="CA15" s="52">
        <f t="shared" si="53"/>
        <v>0</v>
      </c>
      <c r="CB15" s="29">
        <f t="shared" si="53"/>
        <v>0</v>
      </c>
      <c r="CC15" s="52">
        <f t="shared" si="53"/>
        <v>0</v>
      </c>
      <c r="CD15" s="29">
        <f t="shared" si="53"/>
        <v>0</v>
      </c>
      <c r="CE15" s="52">
        <f t="shared" si="53"/>
        <v>0</v>
      </c>
      <c r="CF15" s="29">
        <f t="shared" si="53"/>
        <v>0</v>
      </c>
      <c r="CG15" s="52">
        <f t="shared" si="53"/>
        <v>0</v>
      </c>
      <c r="CH15" s="29">
        <f t="shared" si="53"/>
        <v>0</v>
      </c>
      <c r="CI15" s="52">
        <f t="shared" si="53"/>
        <v>0</v>
      </c>
      <c r="CJ15" s="29">
        <f t="shared" si="53"/>
        <v>0</v>
      </c>
      <c r="CK15" s="52">
        <f t="shared" si="53"/>
        <v>0</v>
      </c>
      <c r="CL15" s="29">
        <f t="shared" si="53"/>
        <v>0</v>
      </c>
      <c r="CM15" s="52">
        <f t="shared" si="53"/>
        <v>0</v>
      </c>
      <c r="CN15" s="29">
        <f t="shared" si="53"/>
        <v>0</v>
      </c>
      <c r="CO15" s="52">
        <f t="shared" si="53"/>
        <v>0</v>
      </c>
      <c r="CP15" s="29">
        <f t="shared" si="53"/>
        <v>0</v>
      </c>
      <c r="CQ15" s="52">
        <f t="shared" si="53"/>
        <v>0</v>
      </c>
      <c r="CR15" s="29">
        <f t="shared" si="53"/>
        <v>0</v>
      </c>
      <c r="CS15" s="52">
        <f t="shared" si="53"/>
        <v>0</v>
      </c>
      <c r="CT15" s="29">
        <f t="shared" si="53"/>
        <v>0</v>
      </c>
      <c r="CU15" s="52">
        <f t="shared" si="53"/>
        <v>0</v>
      </c>
      <c r="CV15" s="29">
        <f t="shared" si="53"/>
        <v>0</v>
      </c>
      <c r="CW15" s="29">
        <f t="shared" si="53"/>
        <v>0</v>
      </c>
      <c r="CX15" s="52">
        <f t="shared" si="53"/>
        <v>0</v>
      </c>
      <c r="CY15" s="29">
        <f t="shared" ref="CY15:DR15" si="54">SUM(CY6:CY10)/$B$23</f>
        <v>0</v>
      </c>
      <c r="CZ15" s="52">
        <f t="shared" si="54"/>
        <v>0</v>
      </c>
      <c r="DA15" s="29">
        <f t="shared" si="54"/>
        <v>0</v>
      </c>
      <c r="DB15" s="52">
        <f t="shared" si="54"/>
        <v>0</v>
      </c>
      <c r="DC15" s="29">
        <f t="shared" si="54"/>
        <v>0</v>
      </c>
      <c r="DD15" s="52">
        <f t="shared" si="54"/>
        <v>0</v>
      </c>
      <c r="DE15" s="29">
        <f t="shared" si="54"/>
        <v>0</v>
      </c>
      <c r="DF15" s="52">
        <f t="shared" si="54"/>
        <v>0</v>
      </c>
      <c r="DG15" s="29">
        <f t="shared" si="54"/>
        <v>0</v>
      </c>
      <c r="DH15" s="52">
        <f t="shared" si="54"/>
        <v>0</v>
      </c>
      <c r="DI15" s="29">
        <f t="shared" si="54"/>
        <v>0</v>
      </c>
      <c r="DJ15" s="52">
        <f t="shared" si="54"/>
        <v>0</v>
      </c>
      <c r="DK15" s="29">
        <f t="shared" si="54"/>
        <v>0</v>
      </c>
      <c r="DL15" s="52">
        <f t="shared" si="54"/>
        <v>0</v>
      </c>
      <c r="DM15" s="29">
        <f t="shared" si="54"/>
        <v>0</v>
      </c>
      <c r="DN15" s="52">
        <f t="shared" si="54"/>
        <v>0</v>
      </c>
      <c r="DO15" s="29">
        <f t="shared" si="54"/>
        <v>0</v>
      </c>
      <c r="DP15" s="52">
        <f t="shared" si="54"/>
        <v>0</v>
      </c>
      <c r="DQ15" s="29">
        <f t="shared" si="54"/>
        <v>0</v>
      </c>
      <c r="DR15" s="52">
        <f t="shared" si="54"/>
        <v>0</v>
      </c>
      <c r="DS15" s="199">
        <f t="shared" ref="DS15" si="55">SUM(DS6:DS10)/$B$23</f>
        <v>0</v>
      </c>
    </row>
    <row r="16" spans="1:123" x14ac:dyDescent="0.3">
      <c r="A16" s="9"/>
      <c r="B16" s="9"/>
      <c r="C16" s="32" t="s">
        <v>90</v>
      </c>
      <c r="D16" s="51">
        <f>D14+D15</f>
        <v>583.33333333333337</v>
      </c>
      <c r="E16" s="29">
        <f>E14+E15</f>
        <v>50</v>
      </c>
      <c r="F16" s="29">
        <f>F14+F15</f>
        <v>0</v>
      </c>
      <c r="G16" s="29">
        <f t="shared" ref="G16:BK16" si="56">G14+G15</f>
        <v>0</v>
      </c>
      <c r="H16" s="29">
        <f t="shared" si="56"/>
        <v>0</v>
      </c>
      <c r="I16" s="29">
        <f t="shared" si="56"/>
        <v>25</v>
      </c>
      <c r="J16" s="29">
        <f t="shared" si="56"/>
        <v>0</v>
      </c>
      <c r="K16" s="29">
        <f t="shared" si="56"/>
        <v>0</v>
      </c>
      <c r="L16" s="29">
        <f t="shared" si="56"/>
        <v>0</v>
      </c>
      <c r="M16" s="29">
        <f t="shared" si="56"/>
        <v>0</v>
      </c>
      <c r="N16" s="29">
        <f t="shared" si="56"/>
        <v>0</v>
      </c>
      <c r="O16" s="29">
        <f t="shared" si="56"/>
        <v>0</v>
      </c>
      <c r="P16" s="29">
        <f t="shared" si="56"/>
        <v>166.66666666666666</v>
      </c>
      <c r="Q16" s="29">
        <f t="shared" si="56"/>
        <v>0</v>
      </c>
      <c r="R16" s="29">
        <f t="shared" si="56"/>
        <v>0</v>
      </c>
      <c r="S16" s="29">
        <f t="shared" si="56"/>
        <v>0</v>
      </c>
      <c r="T16" s="29">
        <f t="shared" si="56"/>
        <v>0</v>
      </c>
      <c r="U16" s="29">
        <f t="shared" si="56"/>
        <v>0</v>
      </c>
      <c r="V16" s="29">
        <f t="shared" si="56"/>
        <v>0</v>
      </c>
      <c r="W16" s="29">
        <f t="shared" si="56"/>
        <v>0</v>
      </c>
      <c r="X16" s="29">
        <f t="shared" si="56"/>
        <v>0</v>
      </c>
      <c r="Y16" s="29">
        <f t="shared" si="56"/>
        <v>0</v>
      </c>
      <c r="Z16" s="29">
        <f t="shared" si="56"/>
        <v>0</v>
      </c>
      <c r="AA16" s="29">
        <f t="shared" si="56"/>
        <v>0</v>
      </c>
      <c r="AB16" s="29">
        <f t="shared" si="56"/>
        <v>16.666666666666668</v>
      </c>
      <c r="AC16" s="29">
        <f t="shared" si="56"/>
        <v>0</v>
      </c>
      <c r="AD16" s="29">
        <f t="shared" si="56"/>
        <v>0</v>
      </c>
      <c r="AE16" s="29">
        <f t="shared" si="56"/>
        <v>0</v>
      </c>
      <c r="AF16" s="29">
        <f t="shared" si="56"/>
        <v>0</v>
      </c>
      <c r="AG16" s="29">
        <f t="shared" si="56"/>
        <v>0</v>
      </c>
      <c r="AH16" s="29">
        <f t="shared" si="56"/>
        <v>0</v>
      </c>
      <c r="AI16" s="29">
        <f t="shared" si="56"/>
        <v>0</v>
      </c>
      <c r="AJ16" s="29">
        <f t="shared" si="56"/>
        <v>0</v>
      </c>
      <c r="AK16" s="29">
        <f t="shared" si="56"/>
        <v>0</v>
      </c>
      <c r="AL16" s="29">
        <f t="shared" si="56"/>
        <v>0</v>
      </c>
      <c r="AM16" s="29">
        <f t="shared" si="56"/>
        <v>0</v>
      </c>
      <c r="AN16" s="29">
        <f t="shared" si="56"/>
        <v>0</v>
      </c>
      <c r="AO16" s="29">
        <f t="shared" si="56"/>
        <v>0</v>
      </c>
      <c r="AP16" s="29">
        <f t="shared" si="56"/>
        <v>0</v>
      </c>
      <c r="AQ16" s="29">
        <f t="shared" si="56"/>
        <v>0</v>
      </c>
      <c r="AR16" s="29">
        <f t="shared" si="56"/>
        <v>0</v>
      </c>
      <c r="AS16" s="29">
        <f t="shared" si="56"/>
        <v>0</v>
      </c>
      <c r="AT16" s="29">
        <f t="shared" si="56"/>
        <v>0</v>
      </c>
      <c r="AU16" s="29">
        <f t="shared" si="56"/>
        <v>0</v>
      </c>
      <c r="AV16" s="29">
        <f t="shared" si="56"/>
        <v>0</v>
      </c>
      <c r="AW16" s="29">
        <f t="shared" si="56"/>
        <v>0</v>
      </c>
      <c r="AX16" s="29">
        <f t="shared" si="56"/>
        <v>0</v>
      </c>
      <c r="AY16" s="29">
        <f t="shared" si="56"/>
        <v>0</v>
      </c>
      <c r="AZ16" s="29">
        <f t="shared" si="56"/>
        <v>0</v>
      </c>
      <c r="BA16" s="29">
        <f t="shared" si="56"/>
        <v>0</v>
      </c>
      <c r="BB16" s="29">
        <f t="shared" si="56"/>
        <v>0</v>
      </c>
      <c r="BC16" s="29">
        <f t="shared" si="56"/>
        <v>0</v>
      </c>
      <c r="BD16" s="29">
        <f t="shared" si="56"/>
        <v>0</v>
      </c>
      <c r="BE16" s="29">
        <f t="shared" si="56"/>
        <v>0</v>
      </c>
      <c r="BF16" s="29">
        <f t="shared" si="56"/>
        <v>0</v>
      </c>
      <c r="BG16" s="29">
        <f t="shared" si="56"/>
        <v>0</v>
      </c>
      <c r="BH16" s="29">
        <f t="shared" si="56"/>
        <v>0</v>
      </c>
      <c r="BI16" s="29">
        <f t="shared" si="56"/>
        <v>0</v>
      </c>
      <c r="BJ16" s="29">
        <f t="shared" si="56"/>
        <v>0</v>
      </c>
      <c r="BK16" s="52">
        <f t="shared" si="56"/>
        <v>0</v>
      </c>
      <c r="BL16" s="29">
        <f t="shared" ref="BL16:BM16" si="57">BL14+BL15</f>
        <v>0</v>
      </c>
      <c r="BM16" s="52">
        <f t="shared" si="57"/>
        <v>0</v>
      </c>
      <c r="BN16" s="29">
        <f t="shared" ref="BN16:CX16" si="58">BN14+BN15</f>
        <v>0</v>
      </c>
      <c r="BO16" s="52">
        <f t="shared" si="58"/>
        <v>0</v>
      </c>
      <c r="BP16" s="29">
        <f t="shared" si="58"/>
        <v>0</v>
      </c>
      <c r="BQ16" s="52">
        <f t="shared" si="58"/>
        <v>0</v>
      </c>
      <c r="BR16" s="29">
        <f t="shared" si="58"/>
        <v>0</v>
      </c>
      <c r="BS16" s="52">
        <f t="shared" si="58"/>
        <v>0</v>
      </c>
      <c r="BT16" s="29">
        <f t="shared" si="58"/>
        <v>0</v>
      </c>
      <c r="BU16" s="52">
        <f t="shared" si="58"/>
        <v>0</v>
      </c>
      <c r="BV16" s="29">
        <f t="shared" si="58"/>
        <v>0</v>
      </c>
      <c r="BW16" s="52">
        <f t="shared" si="58"/>
        <v>0</v>
      </c>
      <c r="BX16" s="29">
        <f t="shared" si="58"/>
        <v>0</v>
      </c>
      <c r="BY16" s="52">
        <f t="shared" si="58"/>
        <v>0</v>
      </c>
      <c r="BZ16" s="29">
        <f t="shared" si="58"/>
        <v>0</v>
      </c>
      <c r="CA16" s="52">
        <f t="shared" si="58"/>
        <v>0</v>
      </c>
      <c r="CB16" s="29">
        <f t="shared" si="58"/>
        <v>0</v>
      </c>
      <c r="CC16" s="52">
        <f t="shared" si="58"/>
        <v>0</v>
      </c>
      <c r="CD16" s="29">
        <f t="shared" si="58"/>
        <v>0</v>
      </c>
      <c r="CE16" s="52">
        <f t="shared" si="58"/>
        <v>0</v>
      </c>
      <c r="CF16" s="29">
        <f t="shared" si="58"/>
        <v>0</v>
      </c>
      <c r="CG16" s="52">
        <f t="shared" si="58"/>
        <v>0</v>
      </c>
      <c r="CH16" s="29">
        <f t="shared" si="58"/>
        <v>0</v>
      </c>
      <c r="CI16" s="52">
        <f t="shared" si="58"/>
        <v>0</v>
      </c>
      <c r="CJ16" s="29">
        <f t="shared" si="58"/>
        <v>0</v>
      </c>
      <c r="CK16" s="52">
        <f t="shared" si="58"/>
        <v>0</v>
      </c>
      <c r="CL16" s="29">
        <f t="shared" si="58"/>
        <v>0</v>
      </c>
      <c r="CM16" s="52">
        <f t="shared" si="58"/>
        <v>0</v>
      </c>
      <c r="CN16" s="29">
        <f t="shared" si="58"/>
        <v>0</v>
      </c>
      <c r="CO16" s="52">
        <f t="shared" si="58"/>
        <v>0</v>
      </c>
      <c r="CP16" s="29">
        <f t="shared" si="58"/>
        <v>0</v>
      </c>
      <c r="CQ16" s="52">
        <f t="shared" si="58"/>
        <v>0</v>
      </c>
      <c r="CR16" s="29">
        <f t="shared" si="58"/>
        <v>0</v>
      </c>
      <c r="CS16" s="52">
        <f t="shared" si="58"/>
        <v>0</v>
      </c>
      <c r="CT16" s="29">
        <f t="shared" si="58"/>
        <v>0</v>
      </c>
      <c r="CU16" s="52">
        <f t="shared" si="58"/>
        <v>0</v>
      </c>
      <c r="CV16" s="29">
        <f t="shared" si="58"/>
        <v>0</v>
      </c>
      <c r="CW16" s="29">
        <f t="shared" si="58"/>
        <v>0</v>
      </c>
      <c r="CX16" s="52">
        <f t="shared" si="58"/>
        <v>0</v>
      </c>
      <c r="CY16" s="29">
        <f t="shared" ref="CY16:DR16" si="59">CY14+CY15</f>
        <v>0</v>
      </c>
      <c r="CZ16" s="52">
        <f t="shared" si="59"/>
        <v>0</v>
      </c>
      <c r="DA16" s="29">
        <f t="shared" si="59"/>
        <v>0</v>
      </c>
      <c r="DB16" s="52">
        <f t="shared" si="59"/>
        <v>0</v>
      </c>
      <c r="DC16" s="29">
        <f t="shared" si="59"/>
        <v>0</v>
      </c>
      <c r="DD16" s="52">
        <f t="shared" si="59"/>
        <v>0</v>
      </c>
      <c r="DE16" s="29">
        <f t="shared" si="59"/>
        <v>0</v>
      </c>
      <c r="DF16" s="52">
        <f t="shared" si="59"/>
        <v>0</v>
      </c>
      <c r="DG16" s="29">
        <f t="shared" si="59"/>
        <v>0</v>
      </c>
      <c r="DH16" s="52">
        <f t="shared" si="59"/>
        <v>0</v>
      </c>
      <c r="DI16" s="29">
        <f t="shared" si="59"/>
        <v>0</v>
      </c>
      <c r="DJ16" s="52">
        <f t="shared" si="59"/>
        <v>0</v>
      </c>
      <c r="DK16" s="29">
        <f t="shared" si="59"/>
        <v>0</v>
      </c>
      <c r="DL16" s="52">
        <f t="shared" si="59"/>
        <v>0</v>
      </c>
      <c r="DM16" s="29">
        <f t="shared" si="59"/>
        <v>0</v>
      </c>
      <c r="DN16" s="52">
        <f t="shared" si="59"/>
        <v>0</v>
      </c>
      <c r="DO16" s="29">
        <f t="shared" si="59"/>
        <v>0</v>
      </c>
      <c r="DP16" s="52">
        <f t="shared" si="59"/>
        <v>0</v>
      </c>
      <c r="DQ16" s="29">
        <f t="shared" si="59"/>
        <v>0</v>
      </c>
      <c r="DR16" s="52">
        <f t="shared" si="59"/>
        <v>0</v>
      </c>
      <c r="DS16" s="199">
        <f t="shared" ref="DS16" si="60">DS14+DS15</f>
        <v>0</v>
      </c>
    </row>
    <row r="17" spans="1:123" x14ac:dyDescent="0.3">
      <c r="A17" s="9"/>
      <c r="B17" s="9"/>
      <c r="C17" s="32" t="s">
        <v>91</v>
      </c>
      <c r="D17" s="51">
        <f>D16</f>
        <v>583.33333333333337</v>
      </c>
      <c r="E17" s="29">
        <f>D17+E16</f>
        <v>633.33333333333337</v>
      </c>
      <c r="F17" s="29">
        <f>E17+F16</f>
        <v>633.33333333333337</v>
      </c>
      <c r="G17" s="29">
        <f t="shared" ref="G17:BJ17" si="61">F17+G16</f>
        <v>633.33333333333337</v>
      </c>
      <c r="H17" s="29">
        <f t="shared" si="61"/>
        <v>633.33333333333337</v>
      </c>
      <c r="I17" s="29">
        <f t="shared" si="61"/>
        <v>658.33333333333337</v>
      </c>
      <c r="J17" s="29">
        <f t="shared" si="61"/>
        <v>658.33333333333337</v>
      </c>
      <c r="K17" s="29">
        <f t="shared" si="61"/>
        <v>658.33333333333337</v>
      </c>
      <c r="L17" s="29">
        <f t="shared" si="61"/>
        <v>658.33333333333337</v>
      </c>
      <c r="M17" s="29">
        <f t="shared" si="61"/>
        <v>658.33333333333337</v>
      </c>
      <c r="N17" s="29">
        <f t="shared" si="61"/>
        <v>658.33333333333337</v>
      </c>
      <c r="O17" s="29">
        <f>N17+O16</f>
        <v>658.33333333333337</v>
      </c>
      <c r="P17" s="29">
        <f>O17+P16</f>
        <v>825</v>
      </c>
      <c r="Q17" s="29">
        <f t="shared" si="61"/>
        <v>825</v>
      </c>
      <c r="R17" s="29">
        <f t="shared" si="61"/>
        <v>825</v>
      </c>
      <c r="S17" s="29">
        <f t="shared" si="61"/>
        <v>825</v>
      </c>
      <c r="T17" s="29">
        <f t="shared" si="61"/>
        <v>825</v>
      </c>
      <c r="U17" s="29">
        <f t="shared" si="61"/>
        <v>825</v>
      </c>
      <c r="V17" s="29">
        <f t="shared" si="61"/>
        <v>825</v>
      </c>
      <c r="W17" s="29">
        <f t="shared" si="61"/>
        <v>825</v>
      </c>
      <c r="X17" s="29">
        <f t="shared" si="61"/>
        <v>825</v>
      </c>
      <c r="Y17" s="29">
        <f t="shared" si="61"/>
        <v>825</v>
      </c>
      <c r="Z17" s="29">
        <f t="shared" si="61"/>
        <v>825</v>
      </c>
      <c r="AA17" s="29">
        <f t="shared" si="61"/>
        <v>825</v>
      </c>
      <c r="AB17" s="29">
        <f t="shared" si="61"/>
        <v>841.66666666666663</v>
      </c>
      <c r="AC17" s="29">
        <f t="shared" si="61"/>
        <v>841.66666666666663</v>
      </c>
      <c r="AD17" s="29">
        <f t="shared" si="61"/>
        <v>841.66666666666663</v>
      </c>
      <c r="AE17" s="29">
        <f t="shared" si="61"/>
        <v>841.66666666666663</v>
      </c>
      <c r="AF17" s="29">
        <f t="shared" si="61"/>
        <v>841.66666666666663</v>
      </c>
      <c r="AG17" s="29">
        <f t="shared" si="61"/>
        <v>841.66666666666663</v>
      </c>
      <c r="AH17" s="29">
        <f t="shared" si="61"/>
        <v>841.66666666666663</v>
      </c>
      <c r="AI17" s="29">
        <f t="shared" si="61"/>
        <v>841.66666666666663</v>
      </c>
      <c r="AJ17" s="29">
        <f t="shared" si="61"/>
        <v>841.66666666666663</v>
      </c>
      <c r="AK17" s="29">
        <f t="shared" si="61"/>
        <v>841.66666666666663</v>
      </c>
      <c r="AL17" s="29">
        <f t="shared" si="61"/>
        <v>841.66666666666663</v>
      </c>
      <c r="AM17" s="29">
        <f t="shared" si="61"/>
        <v>841.66666666666663</v>
      </c>
      <c r="AN17" s="29">
        <f t="shared" si="61"/>
        <v>841.66666666666663</v>
      </c>
      <c r="AO17" s="29">
        <f t="shared" si="61"/>
        <v>841.66666666666663</v>
      </c>
      <c r="AP17" s="29">
        <f t="shared" si="61"/>
        <v>841.66666666666663</v>
      </c>
      <c r="AQ17" s="29">
        <f t="shared" si="61"/>
        <v>841.66666666666663</v>
      </c>
      <c r="AR17" s="29">
        <f t="shared" si="61"/>
        <v>841.66666666666663</v>
      </c>
      <c r="AS17" s="29">
        <f t="shared" si="61"/>
        <v>841.66666666666663</v>
      </c>
      <c r="AT17" s="29">
        <f t="shared" si="61"/>
        <v>841.66666666666663</v>
      </c>
      <c r="AU17" s="29">
        <f t="shared" si="61"/>
        <v>841.66666666666663</v>
      </c>
      <c r="AV17" s="29">
        <f t="shared" si="61"/>
        <v>841.66666666666663</v>
      </c>
      <c r="AW17" s="29">
        <f t="shared" si="61"/>
        <v>841.66666666666663</v>
      </c>
      <c r="AX17" s="29">
        <f t="shared" si="61"/>
        <v>841.66666666666663</v>
      </c>
      <c r="AY17" s="29">
        <f t="shared" si="61"/>
        <v>841.66666666666663</v>
      </c>
      <c r="AZ17" s="29">
        <f t="shared" si="61"/>
        <v>841.66666666666663</v>
      </c>
      <c r="BA17" s="29">
        <f t="shared" si="61"/>
        <v>841.66666666666663</v>
      </c>
      <c r="BB17" s="29">
        <f t="shared" si="61"/>
        <v>841.66666666666663</v>
      </c>
      <c r="BC17" s="29">
        <f t="shared" si="61"/>
        <v>841.66666666666663</v>
      </c>
      <c r="BD17" s="29">
        <f t="shared" si="61"/>
        <v>841.66666666666663</v>
      </c>
      <c r="BE17" s="29">
        <f t="shared" si="61"/>
        <v>841.66666666666663</v>
      </c>
      <c r="BF17" s="29">
        <f t="shared" si="61"/>
        <v>841.66666666666663</v>
      </c>
      <c r="BG17" s="29">
        <f t="shared" si="61"/>
        <v>841.66666666666663</v>
      </c>
      <c r="BH17" s="29">
        <f t="shared" si="61"/>
        <v>841.66666666666663</v>
      </c>
      <c r="BI17" s="29">
        <f t="shared" si="61"/>
        <v>841.66666666666663</v>
      </c>
      <c r="BJ17" s="29">
        <f t="shared" si="61"/>
        <v>841.66666666666663</v>
      </c>
      <c r="BK17" s="52">
        <f>BJ17+BK16</f>
        <v>841.66666666666663</v>
      </c>
      <c r="BL17" s="29">
        <f t="shared" ref="BL17" si="62">BK17+BL16</f>
        <v>841.66666666666663</v>
      </c>
      <c r="BM17" s="52">
        <f>BL17+BM16</f>
        <v>841.66666666666663</v>
      </c>
      <c r="BN17" s="29">
        <f t="shared" ref="BN17:BO17" si="63">BM17+BN16</f>
        <v>841.66666666666663</v>
      </c>
      <c r="BO17" s="52">
        <f t="shared" si="63"/>
        <v>841.66666666666663</v>
      </c>
      <c r="BP17" s="29">
        <f t="shared" ref="BP17:BQ17" si="64">BO17+BP16</f>
        <v>841.66666666666663</v>
      </c>
      <c r="BQ17" s="52">
        <f t="shared" si="64"/>
        <v>841.66666666666663</v>
      </c>
      <c r="BR17" s="29">
        <f t="shared" ref="BR17:BS17" si="65">BQ17+BR16</f>
        <v>841.66666666666663</v>
      </c>
      <c r="BS17" s="52">
        <f t="shared" si="65"/>
        <v>841.66666666666663</v>
      </c>
      <c r="BT17" s="29">
        <f t="shared" ref="BT17:BU17" si="66">BS17+BT16</f>
        <v>841.66666666666663</v>
      </c>
      <c r="BU17" s="52">
        <f t="shared" si="66"/>
        <v>841.66666666666663</v>
      </c>
      <c r="BV17" s="29">
        <f t="shared" ref="BV17:BW17" si="67">BU17+BV16</f>
        <v>841.66666666666663</v>
      </c>
      <c r="BW17" s="52">
        <f t="shared" si="67"/>
        <v>841.66666666666663</v>
      </c>
      <c r="BX17" s="29">
        <f t="shared" ref="BX17:BY17" si="68">BW17+BX16</f>
        <v>841.66666666666663</v>
      </c>
      <c r="BY17" s="52">
        <f t="shared" si="68"/>
        <v>841.66666666666663</v>
      </c>
      <c r="BZ17" s="29">
        <f t="shared" ref="BZ17:CA17" si="69">BY17+BZ16</f>
        <v>841.66666666666663</v>
      </c>
      <c r="CA17" s="52">
        <f t="shared" si="69"/>
        <v>841.66666666666663</v>
      </c>
      <c r="CB17" s="29">
        <f t="shared" ref="CB17:CC17" si="70">CA17+CB16</f>
        <v>841.66666666666663</v>
      </c>
      <c r="CC17" s="52">
        <f t="shared" si="70"/>
        <v>841.66666666666663</v>
      </c>
      <c r="CD17" s="29">
        <f t="shared" ref="CD17:CE17" si="71">CC17+CD16</f>
        <v>841.66666666666663</v>
      </c>
      <c r="CE17" s="52">
        <f t="shared" si="71"/>
        <v>841.66666666666663</v>
      </c>
      <c r="CF17" s="29">
        <f t="shared" ref="CF17:CG17" si="72">CE17+CF16</f>
        <v>841.66666666666663</v>
      </c>
      <c r="CG17" s="52">
        <f t="shared" si="72"/>
        <v>841.66666666666663</v>
      </c>
      <c r="CH17" s="29">
        <f t="shared" ref="CH17:CI17" si="73">CG17+CH16</f>
        <v>841.66666666666663</v>
      </c>
      <c r="CI17" s="52">
        <f t="shared" si="73"/>
        <v>841.66666666666663</v>
      </c>
      <c r="CJ17" s="29">
        <f t="shared" ref="CJ17:CK17" si="74">CI17+CJ16</f>
        <v>841.66666666666663</v>
      </c>
      <c r="CK17" s="52">
        <f t="shared" si="74"/>
        <v>841.66666666666663</v>
      </c>
      <c r="CL17" s="29">
        <f t="shared" ref="CL17:CM17" si="75">CK17+CL16</f>
        <v>841.66666666666663</v>
      </c>
      <c r="CM17" s="52">
        <f t="shared" si="75"/>
        <v>841.66666666666663</v>
      </c>
      <c r="CN17" s="29">
        <f t="shared" ref="CN17:CO17" si="76">CM17+CN16</f>
        <v>841.66666666666663</v>
      </c>
      <c r="CO17" s="52">
        <f t="shared" si="76"/>
        <v>841.66666666666663</v>
      </c>
      <c r="CP17" s="29">
        <f t="shared" ref="CP17:CQ17" si="77">CO17+CP16</f>
        <v>841.66666666666663</v>
      </c>
      <c r="CQ17" s="52">
        <f t="shared" si="77"/>
        <v>841.66666666666663</v>
      </c>
      <c r="CR17" s="29">
        <f t="shared" ref="CR17:CS17" si="78">CQ17+CR16</f>
        <v>841.66666666666663</v>
      </c>
      <c r="CS17" s="52">
        <f t="shared" si="78"/>
        <v>841.66666666666663</v>
      </c>
      <c r="CT17" s="29">
        <f t="shared" ref="CT17:CU17" si="79">CS17+CT16</f>
        <v>841.66666666666663</v>
      </c>
      <c r="CU17" s="52">
        <f t="shared" si="79"/>
        <v>841.66666666666663</v>
      </c>
      <c r="CV17" s="29">
        <f t="shared" ref="CV17" si="80">CU17+CV16</f>
        <v>841.66666666666663</v>
      </c>
      <c r="CW17" s="29">
        <f t="shared" ref="CW17" si="81">CV17+CW16</f>
        <v>841.66666666666663</v>
      </c>
      <c r="CX17" s="52">
        <f>CW17+CX16</f>
        <v>841.66666666666663</v>
      </c>
      <c r="CY17" s="29">
        <f t="shared" ref="CY17" si="82">CX17+CY16</f>
        <v>841.66666666666663</v>
      </c>
      <c r="CZ17" s="52">
        <f t="shared" ref="CZ17" si="83">CY17+CZ16</f>
        <v>841.66666666666663</v>
      </c>
      <c r="DA17" s="29">
        <f t="shared" ref="DA17" si="84">CZ17+DA16</f>
        <v>841.66666666666663</v>
      </c>
      <c r="DB17" s="52">
        <f t="shared" ref="DB17" si="85">DA17+DB16</f>
        <v>841.66666666666663</v>
      </c>
      <c r="DC17" s="29">
        <f t="shared" ref="DC17" si="86">DB17+DC16</f>
        <v>841.66666666666663</v>
      </c>
      <c r="DD17" s="52">
        <f t="shared" ref="DD17" si="87">DC17+DD16</f>
        <v>841.66666666666663</v>
      </c>
      <c r="DE17" s="29">
        <f t="shared" ref="DE17" si="88">DD17+DE16</f>
        <v>841.66666666666663</v>
      </c>
      <c r="DF17" s="52">
        <f t="shared" ref="DF17" si="89">DE17+DF16</f>
        <v>841.66666666666663</v>
      </c>
      <c r="DG17" s="29">
        <f t="shared" ref="DG17" si="90">DF17+DG16</f>
        <v>841.66666666666663</v>
      </c>
      <c r="DH17" s="52">
        <f t="shared" ref="DH17" si="91">DG17+DH16</f>
        <v>841.66666666666663</v>
      </c>
      <c r="DI17" s="29">
        <f t="shared" ref="DI17" si="92">DH17+DI16</f>
        <v>841.66666666666663</v>
      </c>
      <c r="DJ17" s="52">
        <f t="shared" ref="DJ17" si="93">DI17+DJ16</f>
        <v>841.66666666666663</v>
      </c>
      <c r="DK17" s="29">
        <f t="shared" ref="DK17" si="94">DJ17+DK16</f>
        <v>841.66666666666663</v>
      </c>
      <c r="DL17" s="52">
        <f t="shared" ref="DL17" si="95">DK17+DL16</f>
        <v>841.66666666666663</v>
      </c>
      <c r="DM17" s="29">
        <f t="shared" ref="DM17" si="96">DL17+DM16</f>
        <v>841.66666666666663</v>
      </c>
      <c r="DN17" s="52">
        <f t="shared" ref="DN17" si="97">DM17+DN16</f>
        <v>841.66666666666663</v>
      </c>
      <c r="DO17" s="29">
        <f t="shared" ref="DO17" si="98">DN17+DO16</f>
        <v>841.66666666666663</v>
      </c>
      <c r="DP17" s="52">
        <f t="shared" ref="DP17" si="99">DO17+DP16</f>
        <v>841.66666666666663</v>
      </c>
      <c r="DQ17" s="29">
        <f t="shared" ref="DQ17:DS17" si="100">DP17+DQ16</f>
        <v>841.66666666666663</v>
      </c>
      <c r="DR17" s="52">
        <f t="shared" ref="DR17" si="101">DQ17+DR16</f>
        <v>841.66666666666663</v>
      </c>
      <c r="DS17" s="199">
        <f t="shared" si="100"/>
        <v>841.66666666666663</v>
      </c>
    </row>
    <row r="18" spans="1:123" s="4" customFormat="1" x14ac:dyDescent="0.3">
      <c r="A18" s="18"/>
      <c r="B18" s="18"/>
      <c r="C18" s="33" t="s">
        <v>92</v>
      </c>
      <c r="D18" s="53">
        <f>D11-D17</f>
        <v>209416.66666666666</v>
      </c>
      <c r="E18" s="54">
        <f>E11-E17+D18</f>
        <v>211783.33333333331</v>
      </c>
      <c r="F18" s="54">
        <f t="shared" ref="F18:AJ18" si="102">F11-F17+E18</f>
        <v>211149.99999999997</v>
      </c>
      <c r="G18" s="54">
        <f t="shared" si="102"/>
        <v>210516.66666666663</v>
      </c>
      <c r="H18" s="54">
        <f t="shared" si="102"/>
        <v>209883.33333333328</v>
      </c>
      <c r="I18" s="54">
        <f t="shared" si="102"/>
        <v>210724.99999999994</v>
      </c>
      <c r="J18" s="54">
        <f t="shared" si="102"/>
        <v>210066.6666666666</v>
      </c>
      <c r="K18" s="54">
        <f t="shared" si="102"/>
        <v>209408.33333333326</v>
      </c>
      <c r="L18" s="54">
        <f t="shared" si="102"/>
        <v>208749.99999999991</v>
      </c>
      <c r="M18" s="54">
        <f t="shared" si="102"/>
        <v>208091.66666666657</v>
      </c>
      <c r="N18" s="54">
        <f t="shared" si="102"/>
        <v>207433.33333333323</v>
      </c>
      <c r="O18" s="54">
        <f t="shared" si="102"/>
        <v>206774.99999999988</v>
      </c>
      <c r="P18" s="54">
        <f t="shared" si="102"/>
        <v>215949.99999999988</v>
      </c>
      <c r="Q18" s="54">
        <f t="shared" si="102"/>
        <v>215124.99999999988</v>
      </c>
      <c r="R18" s="54">
        <f t="shared" si="102"/>
        <v>214299.99999999988</v>
      </c>
      <c r="S18" s="54">
        <f t="shared" si="102"/>
        <v>213474.99999999988</v>
      </c>
      <c r="T18" s="54">
        <f t="shared" si="102"/>
        <v>212649.99999999988</v>
      </c>
      <c r="U18" s="54">
        <f t="shared" si="102"/>
        <v>211824.99999999988</v>
      </c>
      <c r="V18" s="54">
        <f t="shared" si="102"/>
        <v>210999.99999999988</v>
      </c>
      <c r="W18" s="54">
        <f t="shared" si="102"/>
        <v>210174.99999999988</v>
      </c>
      <c r="X18" s="54">
        <f t="shared" si="102"/>
        <v>209349.99999999988</v>
      </c>
      <c r="Y18" s="54">
        <f t="shared" si="102"/>
        <v>208524.99999999988</v>
      </c>
      <c r="Z18" s="54">
        <f t="shared" si="102"/>
        <v>207699.99999999988</v>
      </c>
      <c r="AA18" s="54">
        <f t="shared" si="102"/>
        <v>206874.99999999988</v>
      </c>
      <c r="AB18" s="54">
        <f t="shared" si="102"/>
        <v>207033.33333333323</v>
      </c>
      <c r="AC18" s="54">
        <f t="shared" si="102"/>
        <v>206191.66666666657</v>
      </c>
      <c r="AD18" s="54">
        <f t="shared" si="102"/>
        <v>205349.99999999991</v>
      </c>
      <c r="AE18" s="54">
        <f t="shared" si="102"/>
        <v>204508.33333333326</v>
      </c>
      <c r="AF18" s="54">
        <f t="shared" si="102"/>
        <v>203666.6666666666</v>
      </c>
      <c r="AG18" s="54">
        <f t="shared" si="102"/>
        <v>202824.99999999994</v>
      </c>
      <c r="AH18" s="54">
        <f t="shared" si="102"/>
        <v>201983.33333333328</v>
      </c>
      <c r="AI18" s="54">
        <f t="shared" si="102"/>
        <v>201141.66666666663</v>
      </c>
      <c r="AJ18" s="54">
        <f t="shared" si="102"/>
        <v>200299.99999999997</v>
      </c>
      <c r="AK18" s="54">
        <f t="shared" ref="AK18:BK18" si="103">AK11-AK17+AJ18</f>
        <v>199458.33333333331</v>
      </c>
      <c r="AL18" s="54">
        <f t="shared" si="103"/>
        <v>198616.66666666666</v>
      </c>
      <c r="AM18" s="54">
        <f t="shared" si="103"/>
        <v>197775</v>
      </c>
      <c r="AN18" s="54">
        <f t="shared" si="103"/>
        <v>196933.33333333334</v>
      </c>
      <c r="AO18" s="54">
        <f t="shared" si="103"/>
        <v>196091.66666666669</v>
      </c>
      <c r="AP18" s="54">
        <f t="shared" si="103"/>
        <v>195250.00000000003</v>
      </c>
      <c r="AQ18" s="54">
        <f t="shared" si="103"/>
        <v>194408.33333333337</v>
      </c>
      <c r="AR18" s="54">
        <f t="shared" si="103"/>
        <v>193566.66666666672</v>
      </c>
      <c r="AS18" s="54">
        <f t="shared" si="103"/>
        <v>192725.00000000006</v>
      </c>
      <c r="AT18" s="54">
        <f t="shared" si="103"/>
        <v>191883.3333333334</v>
      </c>
      <c r="AU18" s="54">
        <f t="shared" si="103"/>
        <v>191041.66666666674</v>
      </c>
      <c r="AV18" s="54">
        <f t="shared" si="103"/>
        <v>190200.00000000009</v>
      </c>
      <c r="AW18" s="54">
        <f t="shared" si="103"/>
        <v>189358.33333333343</v>
      </c>
      <c r="AX18" s="54">
        <f t="shared" si="103"/>
        <v>188516.66666666677</v>
      </c>
      <c r="AY18" s="54">
        <f t="shared" si="103"/>
        <v>187675.00000000012</v>
      </c>
      <c r="AZ18" s="54">
        <f t="shared" si="103"/>
        <v>186833.33333333346</v>
      </c>
      <c r="BA18" s="54">
        <f t="shared" si="103"/>
        <v>185991.6666666668</v>
      </c>
      <c r="BB18" s="54">
        <f t="shared" si="103"/>
        <v>185150.00000000015</v>
      </c>
      <c r="BC18" s="54">
        <f t="shared" si="103"/>
        <v>184308.33333333349</v>
      </c>
      <c r="BD18" s="54">
        <f t="shared" si="103"/>
        <v>183466.66666666683</v>
      </c>
      <c r="BE18" s="54">
        <f t="shared" si="103"/>
        <v>182625.00000000017</v>
      </c>
      <c r="BF18" s="54">
        <f t="shared" si="103"/>
        <v>181783.33333333352</v>
      </c>
      <c r="BG18" s="54">
        <f t="shared" si="103"/>
        <v>180941.66666666686</v>
      </c>
      <c r="BH18" s="54">
        <f t="shared" si="103"/>
        <v>180100.0000000002</v>
      </c>
      <c r="BI18" s="54">
        <f t="shared" si="103"/>
        <v>179258.33333333355</v>
      </c>
      <c r="BJ18" s="54">
        <f t="shared" si="103"/>
        <v>178416.66666666689</v>
      </c>
      <c r="BK18" s="55">
        <f t="shared" si="103"/>
        <v>177575.00000000023</v>
      </c>
      <c r="BL18" s="54">
        <f t="shared" ref="BL18" si="104">BL11-BL17+BK18</f>
        <v>176733.33333333358</v>
      </c>
      <c r="BM18" s="55">
        <f t="shared" ref="BM18" si="105">BM11-BM17+BL18</f>
        <v>175891.66666666692</v>
      </c>
      <c r="BN18" s="54">
        <f t="shared" ref="BN18" si="106">BN11-BN17+BM18</f>
        <v>175050.00000000026</v>
      </c>
      <c r="BO18" s="55">
        <f t="shared" ref="BO18" si="107">BO11-BO17+BN18</f>
        <v>174208.3333333336</v>
      </c>
      <c r="BP18" s="54">
        <f t="shared" ref="BP18" si="108">BP11-BP17+BO18</f>
        <v>173366.66666666695</v>
      </c>
      <c r="BQ18" s="55">
        <f t="shared" ref="BQ18" si="109">BQ11-BQ17+BP18</f>
        <v>172525.00000000029</v>
      </c>
      <c r="BR18" s="54">
        <f t="shared" ref="BR18" si="110">BR11-BR17+BQ18</f>
        <v>171683.33333333363</v>
      </c>
      <c r="BS18" s="55">
        <f t="shared" ref="BS18" si="111">BS11-BS17+BR18</f>
        <v>170841.66666666698</v>
      </c>
      <c r="BT18" s="54">
        <f t="shared" ref="BT18" si="112">BT11-BT17+BS18</f>
        <v>170000.00000000032</v>
      </c>
      <c r="BU18" s="55">
        <f t="shared" ref="BU18" si="113">BU11-BU17+BT18</f>
        <v>169158.33333333366</v>
      </c>
      <c r="BV18" s="54">
        <f t="shared" ref="BV18" si="114">BV11-BV17+BU18</f>
        <v>168316.66666666701</v>
      </c>
      <c r="BW18" s="55">
        <f t="shared" ref="BW18" si="115">BW11-BW17+BV18</f>
        <v>167475.00000000035</v>
      </c>
      <c r="BX18" s="54">
        <f t="shared" ref="BX18" si="116">BX11-BX17+BW18</f>
        <v>166633.33333333369</v>
      </c>
      <c r="BY18" s="55">
        <f t="shared" ref="BY18" si="117">BY11-BY17+BX18</f>
        <v>165791.66666666704</v>
      </c>
      <c r="BZ18" s="54">
        <f t="shared" ref="BZ18" si="118">BZ11-BZ17+BY18</f>
        <v>164950.00000000038</v>
      </c>
      <c r="CA18" s="55">
        <f t="shared" ref="CA18" si="119">CA11-CA17+BZ18</f>
        <v>164108.33333333372</v>
      </c>
      <c r="CB18" s="54">
        <f t="shared" ref="CB18" si="120">CB11-CB17+CA18</f>
        <v>163266.66666666706</v>
      </c>
      <c r="CC18" s="55">
        <f t="shared" ref="CC18" si="121">CC11-CC17+CB18</f>
        <v>162425.00000000041</v>
      </c>
      <c r="CD18" s="54">
        <f t="shared" ref="CD18" si="122">CD11-CD17+CC18</f>
        <v>161583.33333333375</v>
      </c>
      <c r="CE18" s="55">
        <f t="shared" ref="CE18" si="123">CE11-CE17+CD18</f>
        <v>160741.66666666709</v>
      </c>
      <c r="CF18" s="54">
        <f t="shared" ref="CF18" si="124">CF11-CF17+CE18</f>
        <v>159900.00000000044</v>
      </c>
      <c r="CG18" s="55">
        <f t="shared" ref="CG18" si="125">CG11-CG17+CF18</f>
        <v>159058.33333333378</v>
      </c>
      <c r="CH18" s="54">
        <f t="shared" ref="CH18" si="126">CH11-CH17+CG18</f>
        <v>158216.66666666712</v>
      </c>
      <c r="CI18" s="55">
        <f t="shared" ref="CI18" si="127">CI11-CI17+CH18</f>
        <v>157375.00000000047</v>
      </c>
      <c r="CJ18" s="54">
        <f t="shared" ref="CJ18" si="128">CJ11-CJ17+CI18</f>
        <v>156533.33333333381</v>
      </c>
      <c r="CK18" s="55">
        <f t="shared" ref="CK18" si="129">CK11-CK17+CJ18</f>
        <v>155691.66666666715</v>
      </c>
      <c r="CL18" s="54">
        <f t="shared" ref="CL18" si="130">CL11-CL17+CK18</f>
        <v>154850.00000000049</v>
      </c>
      <c r="CM18" s="55">
        <f t="shared" ref="CM18" si="131">CM11-CM17+CL18</f>
        <v>154008.33333333384</v>
      </c>
      <c r="CN18" s="54">
        <f t="shared" ref="CN18" si="132">CN11-CN17+CM18</f>
        <v>153166.66666666718</v>
      </c>
      <c r="CO18" s="55">
        <f t="shared" ref="CO18" si="133">CO11-CO17+CN18</f>
        <v>152325.00000000052</v>
      </c>
      <c r="CP18" s="54">
        <f t="shared" ref="CP18" si="134">CP11-CP17+CO18</f>
        <v>151483.33333333387</v>
      </c>
      <c r="CQ18" s="55">
        <f t="shared" ref="CQ18" si="135">CQ11-CQ17+CP18</f>
        <v>150641.66666666721</v>
      </c>
      <c r="CR18" s="54">
        <f t="shared" ref="CR18" si="136">CR11-CR17+CQ18</f>
        <v>149800.00000000055</v>
      </c>
      <c r="CS18" s="55">
        <f t="shared" ref="CS18" si="137">CS11-CS17+CR18</f>
        <v>148958.3333333339</v>
      </c>
      <c r="CT18" s="54">
        <f t="shared" ref="CT18" si="138">CT11-CT17+CS18</f>
        <v>148116.66666666724</v>
      </c>
      <c r="CU18" s="55">
        <f t="shared" ref="CU18" si="139">CU11-CU17+CT18</f>
        <v>147275.00000000058</v>
      </c>
      <c r="CV18" s="54">
        <f t="shared" ref="CV18" si="140">CV11-CV17+CU18</f>
        <v>146433.33333333393</v>
      </c>
      <c r="CW18" s="54">
        <f t="shared" ref="CW18" si="141">CW11-CW17+CV18</f>
        <v>145591.66666666727</v>
      </c>
      <c r="CX18" s="55">
        <f t="shared" ref="CX18" si="142">CX11-CX17+CW18</f>
        <v>144750.00000000061</v>
      </c>
      <c r="CY18" s="54">
        <f t="shared" ref="CY18" si="143">CY11-CY17+CX18</f>
        <v>143908.33333333395</v>
      </c>
      <c r="CZ18" s="55">
        <f t="shared" ref="CZ18" si="144">CZ11-CZ17+CY18</f>
        <v>143066.6666666673</v>
      </c>
      <c r="DA18" s="54">
        <f t="shared" ref="DA18" si="145">DA11-DA17+CZ18</f>
        <v>142225.00000000064</v>
      </c>
      <c r="DB18" s="55">
        <f t="shared" ref="DB18" si="146">DB11-DB17+DA18</f>
        <v>141383.33333333398</v>
      </c>
      <c r="DC18" s="54">
        <f t="shared" ref="DC18" si="147">DC11-DC17+DB18</f>
        <v>140541.66666666733</v>
      </c>
      <c r="DD18" s="55">
        <f t="shared" ref="DD18" si="148">DD11-DD17+DC18</f>
        <v>139700.00000000067</v>
      </c>
      <c r="DE18" s="54">
        <f t="shared" ref="DE18" si="149">DE11-DE17+DD18</f>
        <v>138858.33333333401</v>
      </c>
      <c r="DF18" s="55">
        <f t="shared" ref="DF18" si="150">DF11-DF17+DE18</f>
        <v>138016.66666666736</v>
      </c>
      <c r="DG18" s="54">
        <f t="shared" ref="DG18" si="151">DG11-DG17+DF18</f>
        <v>137175.0000000007</v>
      </c>
      <c r="DH18" s="55">
        <f t="shared" ref="DH18" si="152">DH11-DH17+DG18</f>
        <v>136333.33333333404</v>
      </c>
      <c r="DI18" s="54">
        <f t="shared" ref="DI18" si="153">DI11-DI17+DH18</f>
        <v>135491.66666666738</v>
      </c>
      <c r="DJ18" s="55">
        <f t="shared" ref="DJ18" si="154">DJ11-DJ17+DI18</f>
        <v>134650.00000000073</v>
      </c>
      <c r="DK18" s="54">
        <f t="shared" ref="DK18" si="155">DK11-DK17+DJ18</f>
        <v>133808.33333333407</v>
      </c>
      <c r="DL18" s="55">
        <f t="shared" ref="DL18" si="156">DL11-DL17+DK18</f>
        <v>132966.66666666741</v>
      </c>
      <c r="DM18" s="54">
        <f t="shared" ref="DM18" si="157">DM11-DM17+DL18</f>
        <v>132125.00000000076</v>
      </c>
      <c r="DN18" s="55">
        <f t="shared" ref="DN18" si="158">DN11-DN17+DM18</f>
        <v>131283.3333333341</v>
      </c>
      <c r="DO18" s="54">
        <f t="shared" ref="DO18" si="159">DO11-DO17+DN18</f>
        <v>130441.66666666743</v>
      </c>
      <c r="DP18" s="55">
        <f t="shared" ref="DP18" si="160">DP11-DP17+DO18</f>
        <v>129600.00000000076</v>
      </c>
      <c r="DQ18" s="54">
        <f t="shared" ref="DQ18:DS18" si="161">DQ11-DQ17+DP18</f>
        <v>128758.33333333409</v>
      </c>
      <c r="DR18" s="55">
        <f t="shared" ref="DR18" si="162">DR11-DR17+DQ18</f>
        <v>127916.66666666741</v>
      </c>
      <c r="DS18" s="200">
        <f t="shared" si="161"/>
        <v>127075.00000000074</v>
      </c>
    </row>
    <row r="19" spans="1:123" x14ac:dyDescent="0.3">
      <c r="A19" s="9"/>
      <c r="B19" s="9"/>
      <c r="C19" s="32" t="s">
        <v>93</v>
      </c>
      <c r="D19" s="56">
        <f>D12-D17</f>
        <v>209416.66666666666</v>
      </c>
      <c r="E19" s="57">
        <f>E12-E17</f>
        <v>212366.66666666666</v>
      </c>
      <c r="F19" s="57">
        <f t="shared" ref="F19:AI19" si="163">F12-F17</f>
        <v>212366.66666666666</v>
      </c>
      <c r="G19" s="57">
        <f t="shared" si="163"/>
        <v>212366.66666666666</v>
      </c>
      <c r="H19" s="57">
        <f t="shared" si="163"/>
        <v>212366.66666666666</v>
      </c>
      <c r="I19" s="57">
        <f t="shared" si="163"/>
        <v>213841.66666666666</v>
      </c>
      <c r="J19" s="57">
        <f t="shared" si="163"/>
        <v>213841.66666666666</v>
      </c>
      <c r="K19" s="57">
        <f t="shared" si="163"/>
        <v>213841.66666666666</v>
      </c>
      <c r="L19" s="57">
        <f t="shared" si="163"/>
        <v>213841.66666666666</v>
      </c>
      <c r="M19" s="57">
        <f t="shared" si="163"/>
        <v>213841.66666666666</v>
      </c>
      <c r="N19" s="57">
        <f t="shared" si="163"/>
        <v>213841.66666666666</v>
      </c>
      <c r="O19" s="57">
        <f t="shared" si="163"/>
        <v>213841.66666666666</v>
      </c>
      <c r="P19" s="57">
        <f t="shared" si="163"/>
        <v>223675</v>
      </c>
      <c r="Q19" s="57">
        <f t="shared" si="163"/>
        <v>223675</v>
      </c>
      <c r="R19" s="57">
        <f t="shared" si="163"/>
        <v>223675</v>
      </c>
      <c r="S19" s="57">
        <f t="shared" si="163"/>
        <v>223675</v>
      </c>
      <c r="T19" s="57">
        <f t="shared" si="163"/>
        <v>223675</v>
      </c>
      <c r="U19" s="57">
        <f t="shared" si="163"/>
        <v>223675</v>
      </c>
      <c r="V19" s="57">
        <f t="shared" si="163"/>
        <v>223675</v>
      </c>
      <c r="W19" s="57">
        <f t="shared" si="163"/>
        <v>223675</v>
      </c>
      <c r="X19" s="57">
        <f t="shared" si="163"/>
        <v>223675</v>
      </c>
      <c r="Y19" s="57">
        <f t="shared" si="163"/>
        <v>223675</v>
      </c>
      <c r="Z19" s="57">
        <f t="shared" si="163"/>
        <v>223675</v>
      </c>
      <c r="AA19" s="57">
        <f t="shared" si="163"/>
        <v>223675</v>
      </c>
      <c r="AB19" s="57">
        <f t="shared" si="163"/>
        <v>224658.33333333334</v>
      </c>
      <c r="AC19" s="57">
        <f t="shared" si="163"/>
        <v>224658.33333333334</v>
      </c>
      <c r="AD19" s="57">
        <f t="shared" si="163"/>
        <v>224658.33333333334</v>
      </c>
      <c r="AE19" s="57">
        <f t="shared" si="163"/>
        <v>224658.33333333334</v>
      </c>
      <c r="AF19" s="57">
        <f t="shared" si="163"/>
        <v>224658.33333333334</v>
      </c>
      <c r="AG19" s="57">
        <f t="shared" si="163"/>
        <v>224658.33333333334</v>
      </c>
      <c r="AH19" s="57">
        <f t="shared" si="163"/>
        <v>224658.33333333334</v>
      </c>
      <c r="AI19" s="57">
        <f t="shared" si="163"/>
        <v>224658.33333333334</v>
      </c>
      <c r="AJ19" s="57">
        <f t="shared" ref="AJ19:BJ19" si="164">AJ12-AJ17</f>
        <v>224658.33333333334</v>
      </c>
      <c r="AK19" s="57">
        <f t="shared" si="164"/>
        <v>224658.33333333334</v>
      </c>
      <c r="AL19" s="57">
        <f t="shared" si="164"/>
        <v>224658.33333333334</v>
      </c>
      <c r="AM19" s="57">
        <f t="shared" si="164"/>
        <v>224658.33333333334</v>
      </c>
      <c r="AN19" s="57">
        <f t="shared" si="164"/>
        <v>224658.33333333334</v>
      </c>
      <c r="AO19" s="57">
        <f t="shared" si="164"/>
        <v>224658.33333333334</v>
      </c>
      <c r="AP19" s="57">
        <f t="shared" si="164"/>
        <v>224658.33333333334</v>
      </c>
      <c r="AQ19" s="57">
        <f t="shared" si="164"/>
        <v>224658.33333333334</v>
      </c>
      <c r="AR19" s="57">
        <f t="shared" si="164"/>
        <v>224658.33333333334</v>
      </c>
      <c r="AS19" s="57">
        <f t="shared" si="164"/>
        <v>224658.33333333334</v>
      </c>
      <c r="AT19" s="57">
        <f t="shared" si="164"/>
        <v>224658.33333333334</v>
      </c>
      <c r="AU19" s="57">
        <f t="shared" si="164"/>
        <v>224658.33333333334</v>
      </c>
      <c r="AV19" s="57">
        <f t="shared" si="164"/>
        <v>224658.33333333334</v>
      </c>
      <c r="AW19" s="57">
        <f t="shared" si="164"/>
        <v>224658.33333333334</v>
      </c>
      <c r="AX19" s="57">
        <f t="shared" si="164"/>
        <v>224658.33333333334</v>
      </c>
      <c r="AY19" s="57">
        <f t="shared" si="164"/>
        <v>224658.33333333334</v>
      </c>
      <c r="AZ19" s="57">
        <f t="shared" si="164"/>
        <v>224658.33333333334</v>
      </c>
      <c r="BA19" s="57">
        <f t="shared" si="164"/>
        <v>224658.33333333334</v>
      </c>
      <c r="BB19" s="57">
        <f t="shared" si="164"/>
        <v>224658.33333333334</v>
      </c>
      <c r="BC19" s="57">
        <f t="shared" si="164"/>
        <v>224658.33333333334</v>
      </c>
      <c r="BD19" s="57">
        <f t="shared" si="164"/>
        <v>224658.33333333334</v>
      </c>
      <c r="BE19" s="57">
        <f t="shared" si="164"/>
        <v>224658.33333333334</v>
      </c>
      <c r="BF19" s="57">
        <f t="shared" si="164"/>
        <v>224658.33333333334</v>
      </c>
      <c r="BG19" s="57">
        <f t="shared" si="164"/>
        <v>224658.33333333334</v>
      </c>
      <c r="BH19" s="57">
        <f t="shared" si="164"/>
        <v>224658.33333333334</v>
      </c>
      <c r="BI19" s="57">
        <f t="shared" si="164"/>
        <v>224658.33333333334</v>
      </c>
      <c r="BJ19" s="57">
        <f t="shared" si="164"/>
        <v>224658.33333333334</v>
      </c>
      <c r="BK19" s="58">
        <f>BK12-BK17</f>
        <v>224658.33333333334</v>
      </c>
      <c r="BL19" s="57">
        <f t="shared" ref="BL19" si="165">BL12-BL17</f>
        <v>224658.33333333334</v>
      </c>
      <c r="BM19" s="58">
        <f>BM12-BM17</f>
        <v>224658.33333333334</v>
      </c>
      <c r="BN19" s="57">
        <f t="shared" ref="BN19:CW19" si="166">BN12-BN17</f>
        <v>224658.33333333334</v>
      </c>
      <c r="BO19" s="58">
        <f t="shared" si="166"/>
        <v>224658.33333333334</v>
      </c>
      <c r="BP19" s="57">
        <f t="shared" si="166"/>
        <v>224658.33333333334</v>
      </c>
      <c r="BQ19" s="58">
        <f t="shared" si="166"/>
        <v>224658.33333333334</v>
      </c>
      <c r="BR19" s="57">
        <f t="shared" si="166"/>
        <v>224658.33333333334</v>
      </c>
      <c r="BS19" s="58">
        <f t="shared" si="166"/>
        <v>224658.33333333334</v>
      </c>
      <c r="BT19" s="57">
        <f t="shared" si="166"/>
        <v>224658.33333333334</v>
      </c>
      <c r="BU19" s="58">
        <f t="shared" si="166"/>
        <v>224658.33333333334</v>
      </c>
      <c r="BV19" s="57">
        <f t="shared" si="166"/>
        <v>224658.33333333334</v>
      </c>
      <c r="BW19" s="58">
        <f t="shared" si="166"/>
        <v>224658.33333333334</v>
      </c>
      <c r="BX19" s="57">
        <f t="shared" si="166"/>
        <v>224658.33333333334</v>
      </c>
      <c r="BY19" s="58">
        <f t="shared" si="166"/>
        <v>224658.33333333334</v>
      </c>
      <c r="BZ19" s="57">
        <f t="shared" si="166"/>
        <v>224658.33333333334</v>
      </c>
      <c r="CA19" s="58">
        <f t="shared" si="166"/>
        <v>224658.33333333334</v>
      </c>
      <c r="CB19" s="57">
        <f t="shared" si="166"/>
        <v>224658.33333333334</v>
      </c>
      <c r="CC19" s="58">
        <f t="shared" si="166"/>
        <v>224658.33333333334</v>
      </c>
      <c r="CD19" s="57">
        <f t="shared" si="166"/>
        <v>224658.33333333334</v>
      </c>
      <c r="CE19" s="58">
        <f t="shared" si="166"/>
        <v>224658.33333333334</v>
      </c>
      <c r="CF19" s="57">
        <f t="shared" si="166"/>
        <v>224658.33333333334</v>
      </c>
      <c r="CG19" s="58">
        <f t="shared" si="166"/>
        <v>224658.33333333334</v>
      </c>
      <c r="CH19" s="57">
        <f t="shared" si="166"/>
        <v>224658.33333333334</v>
      </c>
      <c r="CI19" s="58">
        <f t="shared" si="166"/>
        <v>224658.33333333334</v>
      </c>
      <c r="CJ19" s="57">
        <f t="shared" si="166"/>
        <v>224658.33333333334</v>
      </c>
      <c r="CK19" s="58">
        <f t="shared" si="166"/>
        <v>224658.33333333334</v>
      </c>
      <c r="CL19" s="57">
        <f t="shared" si="166"/>
        <v>224658.33333333334</v>
      </c>
      <c r="CM19" s="58">
        <f t="shared" si="166"/>
        <v>224658.33333333334</v>
      </c>
      <c r="CN19" s="57">
        <f t="shared" si="166"/>
        <v>224658.33333333334</v>
      </c>
      <c r="CO19" s="58">
        <f t="shared" si="166"/>
        <v>224658.33333333334</v>
      </c>
      <c r="CP19" s="57">
        <f t="shared" si="166"/>
        <v>224658.33333333334</v>
      </c>
      <c r="CQ19" s="58">
        <f t="shared" si="166"/>
        <v>224658.33333333334</v>
      </c>
      <c r="CR19" s="57">
        <f t="shared" si="166"/>
        <v>224658.33333333334</v>
      </c>
      <c r="CS19" s="58">
        <f t="shared" si="166"/>
        <v>224658.33333333334</v>
      </c>
      <c r="CT19" s="57">
        <f t="shared" si="166"/>
        <v>224658.33333333334</v>
      </c>
      <c r="CU19" s="58">
        <f t="shared" si="166"/>
        <v>224658.33333333334</v>
      </c>
      <c r="CV19" s="57">
        <f t="shared" si="166"/>
        <v>224658.33333333334</v>
      </c>
      <c r="CW19" s="57">
        <f t="shared" si="166"/>
        <v>224658.33333333334</v>
      </c>
      <c r="CX19" s="58">
        <f>CX12-CX17</f>
        <v>224658.33333333334</v>
      </c>
      <c r="CY19" s="57">
        <f t="shared" ref="CY19:DR19" si="167">CY12-CY17</f>
        <v>224658.33333333334</v>
      </c>
      <c r="CZ19" s="58">
        <f t="shared" si="167"/>
        <v>224658.33333333334</v>
      </c>
      <c r="DA19" s="57">
        <f t="shared" si="167"/>
        <v>224658.33333333334</v>
      </c>
      <c r="DB19" s="58">
        <f t="shared" si="167"/>
        <v>224658.33333333334</v>
      </c>
      <c r="DC19" s="57">
        <f t="shared" si="167"/>
        <v>224658.33333333334</v>
      </c>
      <c r="DD19" s="58">
        <f t="shared" si="167"/>
        <v>224658.33333333334</v>
      </c>
      <c r="DE19" s="57">
        <f t="shared" si="167"/>
        <v>224658.33333333334</v>
      </c>
      <c r="DF19" s="58">
        <f t="shared" si="167"/>
        <v>224658.33333333334</v>
      </c>
      <c r="DG19" s="57">
        <f t="shared" si="167"/>
        <v>224658.33333333334</v>
      </c>
      <c r="DH19" s="58">
        <f t="shared" si="167"/>
        <v>224658.33333333334</v>
      </c>
      <c r="DI19" s="57">
        <f t="shared" si="167"/>
        <v>224658.33333333334</v>
      </c>
      <c r="DJ19" s="58">
        <f t="shared" si="167"/>
        <v>224658.33333333334</v>
      </c>
      <c r="DK19" s="57">
        <f t="shared" si="167"/>
        <v>224658.33333333334</v>
      </c>
      <c r="DL19" s="58">
        <f t="shared" si="167"/>
        <v>224658.33333333334</v>
      </c>
      <c r="DM19" s="57">
        <f t="shared" si="167"/>
        <v>224658.33333333334</v>
      </c>
      <c r="DN19" s="58">
        <f t="shared" si="167"/>
        <v>224658.33333333334</v>
      </c>
      <c r="DO19" s="57">
        <f t="shared" si="167"/>
        <v>224658.33333333334</v>
      </c>
      <c r="DP19" s="58">
        <f t="shared" si="167"/>
        <v>224658.33333333334</v>
      </c>
      <c r="DQ19" s="57">
        <f t="shared" si="167"/>
        <v>224658.33333333334</v>
      </c>
      <c r="DR19" s="58">
        <f t="shared" si="167"/>
        <v>224658.33333333334</v>
      </c>
      <c r="DS19" s="201">
        <f t="shared" ref="DS19" si="168">DS12-DS17</f>
        <v>224658.33333333334</v>
      </c>
    </row>
    <row r="20" spans="1:123" x14ac:dyDescent="0.3">
      <c r="A20" s="9"/>
      <c r="B20" s="9"/>
      <c r="C20" s="9"/>
      <c r="AR20" s="30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</row>
    <row r="21" spans="1:123" x14ac:dyDescent="0.3">
      <c r="A21" s="9"/>
      <c r="B21" s="39" t="s">
        <v>265</v>
      </c>
      <c r="C21" s="40">
        <f>$DS$12</f>
        <v>225500</v>
      </c>
      <c r="AR21" s="30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</row>
    <row r="22" spans="1:123" x14ac:dyDescent="0.3">
      <c r="A22" s="22" t="s">
        <v>100</v>
      </c>
      <c r="B22" s="22">
        <v>360</v>
      </c>
      <c r="C22" s="22" t="s">
        <v>95</v>
      </c>
      <c r="AR22" s="30"/>
      <c r="AZ22" s="28"/>
      <c r="BA22" s="28"/>
      <c r="BB22" s="28"/>
      <c r="BC22" s="28"/>
      <c r="BD22" s="28"/>
      <c r="BE22" s="28"/>
      <c r="BF22" s="28"/>
      <c r="BG22" s="28"/>
      <c r="BH22" s="28"/>
      <c r="BI22" s="28"/>
      <c r="BJ22" s="28"/>
      <c r="BK22" s="28"/>
    </row>
    <row r="23" spans="1:123" x14ac:dyDescent="0.3">
      <c r="A23" s="22" t="s">
        <v>94</v>
      </c>
      <c r="B23" s="22">
        <v>60</v>
      </c>
      <c r="C23" s="22" t="s">
        <v>95</v>
      </c>
      <c r="AR23" s="30"/>
      <c r="AZ23" s="28"/>
      <c r="BA23" s="28"/>
      <c r="BB23" s="28"/>
      <c r="BC23" s="28"/>
      <c r="BD23" s="28"/>
      <c r="BE23" s="28"/>
      <c r="BF23" s="28"/>
      <c r="BG23" s="28"/>
      <c r="BH23" s="28"/>
      <c r="BI23" s="28"/>
      <c r="BJ23" s="28"/>
      <c r="BK23" s="28"/>
    </row>
    <row r="24" spans="1:123" x14ac:dyDescent="0.3">
      <c r="A24" s="9"/>
      <c r="B24" s="9"/>
      <c r="C24" s="9"/>
      <c r="AR24" s="30"/>
    </row>
    <row r="25" spans="1:123" x14ac:dyDescent="0.3">
      <c r="A25" s="9"/>
      <c r="B25" s="9"/>
      <c r="C25" s="9"/>
      <c r="D25" s="59">
        <v>1</v>
      </c>
      <c r="E25" s="60">
        <v>2</v>
      </c>
      <c r="F25" s="60">
        <v>3</v>
      </c>
      <c r="G25" s="60">
        <v>4</v>
      </c>
      <c r="H25" s="60">
        <v>5</v>
      </c>
      <c r="I25" s="60">
        <v>6</v>
      </c>
      <c r="J25" s="60">
        <v>7</v>
      </c>
      <c r="K25" s="60">
        <v>8</v>
      </c>
      <c r="L25" s="60">
        <v>9</v>
      </c>
      <c r="M25" s="60">
        <v>10</v>
      </c>
      <c r="N25" s="60">
        <v>11</v>
      </c>
      <c r="O25" s="60">
        <v>12</v>
      </c>
      <c r="P25" s="60">
        <v>13</v>
      </c>
      <c r="Q25" s="60">
        <v>14</v>
      </c>
      <c r="R25" s="60">
        <v>15</v>
      </c>
      <c r="S25" s="60">
        <v>16</v>
      </c>
      <c r="T25" s="60">
        <v>17</v>
      </c>
      <c r="U25" s="60">
        <v>18</v>
      </c>
      <c r="V25" s="60">
        <v>19</v>
      </c>
      <c r="W25" s="60">
        <v>20</v>
      </c>
      <c r="X25" s="60">
        <v>21</v>
      </c>
      <c r="Y25" s="60">
        <v>22</v>
      </c>
      <c r="Z25" s="60">
        <v>23</v>
      </c>
      <c r="AA25" s="60">
        <v>24</v>
      </c>
      <c r="AB25" s="60">
        <v>25</v>
      </c>
      <c r="AC25" s="60">
        <v>26</v>
      </c>
      <c r="AD25" s="60">
        <v>27</v>
      </c>
      <c r="AE25" s="60">
        <v>28</v>
      </c>
      <c r="AF25" s="60">
        <v>29</v>
      </c>
      <c r="AG25" s="60">
        <v>30</v>
      </c>
      <c r="AH25" s="60">
        <v>31</v>
      </c>
      <c r="AI25" s="60">
        <v>32</v>
      </c>
      <c r="AJ25" s="60">
        <v>33</v>
      </c>
      <c r="AK25" s="60">
        <v>34</v>
      </c>
      <c r="AL25" s="60">
        <v>35</v>
      </c>
      <c r="AM25" s="60">
        <v>36</v>
      </c>
      <c r="AN25" s="60">
        <v>37</v>
      </c>
      <c r="AO25" s="60">
        <v>38</v>
      </c>
      <c r="AP25" s="60">
        <v>39</v>
      </c>
      <c r="AQ25" s="60">
        <v>40</v>
      </c>
      <c r="AR25" s="60">
        <v>41</v>
      </c>
      <c r="AS25" s="60">
        <v>42</v>
      </c>
      <c r="AT25" s="60">
        <v>43</v>
      </c>
      <c r="AU25" s="60">
        <v>44</v>
      </c>
      <c r="AV25" s="60">
        <v>45</v>
      </c>
      <c r="AW25" s="60">
        <v>46</v>
      </c>
      <c r="AX25" s="60">
        <v>47</v>
      </c>
      <c r="AY25" s="60">
        <v>48</v>
      </c>
      <c r="AZ25" s="60">
        <v>49</v>
      </c>
      <c r="BA25" s="60">
        <v>50</v>
      </c>
      <c r="BB25" s="60">
        <v>51</v>
      </c>
      <c r="BC25" s="60">
        <v>52</v>
      </c>
      <c r="BD25" s="60">
        <v>53</v>
      </c>
      <c r="BE25" s="60">
        <v>54</v>
      </c>
      <c r="BF25" s="60">
        <v>55</v>
      </c>
      <c r="BG25" s="60">
        <v>56</v>
      </c>
      <c r="BH25" s="60">
        <v>57</v>
      </c>
      <c r="BI25" s="60">
        <v>58</v>
      </c>
      <c r="BJ25" s="60">
        <v>59</v>
      </c>
      <c r="BK25" s="61">
        <v>60</v>
      </c>
    </row>
    <row r="26" spans="1:123" x14ac:dyDescent="0.3">
      <c r="A26" s="21" t="s">
        <v>7</v>
      </c>
      <c r="B26" s="21" t="s">
        <v>10</v>
      </c>
      <c r="C26" s="19" t="s">
        <v>96</v>
      </c>
      <c r="D26" s="42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4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62"/>
    </row>
    <row r="27" spans="1:123" x14ac:dyDescent="0.3">
      <c r="A27" s="22">
        <v>1</v>
      </c>
      <c r="B27" s="34">
        <v>1</v>
      </c>
      <c r="C27" s="41" t="s">
        <v>98</v>
      </c>
      <c r="D27" s="45">
        <f>IF(COUNT($D$25,D$25)&lt;=$B$22,$D$5/$B$22,0)</f>
        <v>583.33333333333337</v>
      </c>
      <c r="E27" s="28">
        <f t="shared" ref="E27:AI27" si="169">IF(COUNT($D$25,E$25)&lt;=$B$22,$D$5/$B$22,0)</f>
        <v>583.33333333333337</v>
      </c>
      <c r="F27" s="28">
        <f t="shared" si="169"/>
        <v>583.33333333333337</v>
      </c>
      <c r="G27" s="28">
        <f t="shared" si="169"/>
        <v>583.33333333333337</v>
      </c>
      <c r="H27" s="28">
        <f t="shared" si="169"/>
        <v>583.33333333333337</v>
      </c>
      <c r="I27" s="28">
        <f t="shared" si="169"/>
        <v>583.33333333333337</v>
      </c>
      <c r="J27" s="28">
        <f t="shared" si="169"/>
        <v>583.33333333333337</v>
      </c>
      <c r="K27" s="28">
        <f t="shared" si="169"/>
        <v>583.33333333333337</v>
      </c>
      <c r="L27" s="28">
        <f t="shared" si="169"/>
        <v>583.33333333333337</v>
      </c>
      <c r="M27" s="28">
        <f t="shared" si="169"/>
        <v>583.33333333333337</v>
      </c>
      <c r="N27" s="28">
        <f t="shared" si="169"/>
        <v>583.33333333333337</v>
      </c>
      <c r="O27" s="28">
        <f t="shared" si="169"/>
        <v>583.33333333333337</v>
      </c>
      <c r="P27" s="28">
        <f t="shared" si="169"/>
        <v>583.33333333333337</v>
      </c>
      <c r="Q27" s="28">
        <f t="shared" si="169"/>
        <v>583.33333333333337</v>
      </c>
      <c r="R27" s="28">
        <f t="shared" si="169"/>
        <v>583.33333333333337</v>
      </c>
      <c r="S27" s="28">
        <f t="shared" si="169"/>
        <v>583.33333333333337</v>
      </c>
      <c r="T27" s="28">
        <f t="shared" si="169"/>
        <v>583.33333333333337</v>
      </c>
      <c r="U27" s="28">
        <f t="shared" si="169"/>
        <v>583.33333333333337</v>
      </c>
      <c r="V27" s="28">
        <f t="shared" si="169"/>
        <v>583.33333333333337</v>
      </c>
      <c r="W27" s="28">
        <f t="shared" si="169"/>
        <v>583.33333333333337</v>
      </c>
      <c r="X27" s="28">
        <f t="shared" si="169"/>
        <v>583.33333333333337</v>
      </c>
      <c r="Y27" s="28">
        <f t="shared" si="169"/>
        <v>583.33333333333337</v>
      </c>
      <c r="Z27" s="28">
        <f t="shared" si="169"/>
        <v>583.33333333333337</v>
      </c>
      <c r="AA27" s="28">
        <f t="shared" si="169"/>
        <v>583.33333333333337</v>
      </c>
      <c r="AB27" s="28">
        <f t="shared" si="169"/>
        <v>583.33333333333337</v>
      </c>
      <c r="AC27" s="28">
        <f t="shared" si="169"/>
        <v>583.33333333333337</v>
      </c>
      <c r="AD27" s="28">
        <f t="shared" si="169"/>
        <v>583.33333333333337</v>
      </c>
      <c r="AE27" s="28">
        <f t="shared" si="169"/>
        <v>583.33333333333337</v>
      </c>
      <c r="AF27" s="28">
        <f t="shared" si="169"/>
        <v>583.33333333333337</v>
      </c>
      <c r="AG27" s="28">
        <f t="shared" si="169"/>
        <v>583.33333333333337</v>
      </c>
      <c r="AH27" s="28">
        <f t="shared" si="169"/>
        <v>583.33333333333337</v>
      </c>
      <c r="AI27" s="28">
        <f t="shared" si="169"/>
        <v>583.33333333333337</v>
      </c>
      <c r="AJ27" s="28">
        <f t="shared" ref="AJ27:BK27" si="170">IF(COUNT($D$25,AJ$25)&lt;=$B$22,$D$5/$B$22,0)</f>
        <v>583.33333333333337</v>
      </c>
      <c r="AK27" s="28">
        <f t="shared" si="170"/>
        <v>583.33333333333337</v>
      </c>
      <c r="AL27" s="28">
        <f t="shared" si="170"/>
        <v>583.33333333333337</v>
      </c>
      <c r="AM27" s="28">
        <f t="shared" si="170"/>
        <v>583.33333333333337</v>
      </c>
      <c r="AN27" s="28">
        <f t="shared" si="170"/>
        <v>583.33333333333337</v>
      </c>
      <c r="AO27" s="28">
        <f t="shared" si="170"/>
        <v>583.33333333333337</v>
      </c>
      <c r="AP27" s="28">
        <f t="shared" si="170"/>
        <v>583.33333333333337</v>
      </c>
      <c r="AQ27" s="28">
        <f t="shared" si="170"/>
        <v>583.33333333333337</v>
      </c>
      <c r="AR27" s="28">
        <f t="shared" si="170"/>
        <v>583.33333333333337</v>
      </c>
      <c r="AS27" s="28">
        <f t="shared" si="170"/>
        <v>583.33333333333337</v>
      </c>
      <c r="AT27" s="28">
        <f t="shared" si="170"/>
        <v>583.33333333333337</v>
      </c>
      <c r="AU27" s="28">
        <f t="shared" si="170"/>
        <v>583.33333333333337</v>
      </c>
      <c r="AV27" s="28">
        <f t="shared" si="170"/>
        <v>583.33333333333337</v>
      </c>
      <c r="AW27" s="28">
        <f t="shared" si="170"/>
        <v>583.33333333333337</v>
      </c>
      <c r="AX27" s="28">
        <f t="shared" si="170"/>
        <v>583.33333333333337</v>
      </c>
      <c r="AY27" s="28">
        <f t="shared" si="170"/>
        <v>583.33333333333337</v>
      </c>
      <c r="AZ27" s="28">
        <f t="shared" si="170"/>
        <v>583.33333333333337</v>
      </c>
      <c r="BA27" s="28">
        <f t="shared" si="170"/>
        <v>583.33333333333337</v>
      </c>
      <c r="BB27" s="28">
        <f t="shared" si="170"/>
        <v>583.33333333333337</v>
      </c>
      <c r="BC27" s="28">
        <f t="shared" si="170"/>
        <v>583.33333333333337</v>
      </c>
      <c r="BD27" s="28">
        <f t="shared" si="170"/>
        <v>583.33333333333337</v>
      </c>
      <c r="BE27" s="28">
        <f t="shared" si="170"/>
        <v>583.33333333333337</v>
      </c>
      <c r="BF27" s="28">
        <f t="shared" si="170"/>
        <v>583.33333333333337</v>
      </c>
      <c r="BG27" s="28">
        <f t="shared" si="170"/>
        <v>583.33333333333337</v>
      </c>
      <c r="BH27" s="28">
        <f t="shared" si="170"/>
        <v>583.33333333333337</v>
      </c>
      <c r="BI27" s="28">
        <f t="shared" si="170"/>
        <v>583.33333333333337</v>
      </c>
      <c r="BJ27" s="28">
        <f t="shared" si="170"/>
        <v>583.33333333333337</v>
      </c>
      <c r="BK27" s="63">
        <f t="shared" si="170"/>
        <v>583.33333333333337</v>
      </c>
    </row>
    <row r="28" spans="1:123" x14ac:dyDescent="0.3">
      <c r="A28" s="22">
        <v>5</v>
      </c>
      <c r="B28" s="34">
        <v>6</v>
      </c>
      <c r="C28" s="41" t="s">
        <v>97</v>
      </c>
      <c r="D28" s="45">
        <f>IF(COUNT($D$25,D$25)&lt;=$B$23,D6/$B$23)</f>
        <v>0</v>
      </c>
      <c r="E28" s="28">
        <f>IF(COUNT($D$25,E$25)&lt;=$B$23,E6/$B$23)</f>
        <v>0</v>
      </c>
      <c r="F28" s="28">
        <f>IF(COUNT($D$25,F$25)&lt;=$B$23,F6/$B$23)</f>
        <v>0</v>
      </c>
      <c r="G28" s="28">
        <f>IF(COUNT($D$25,G$25)&lt;=$B$23,G6/$B$23)</f>
        <v>0</v>
      </c>
      <c r="H28" s="28">
        <f>IF(COUNT($D$25,H$25)&lt;=$B$23,H6/$B$23)</f>
        <v>0</v>
      </c>
      <c r="I28" s="28">
        <f>IF(COUNT($D$25,I$25)&lt;=$B$23,$I$6/$B$23)</f>
        <v>25</v>
      </c>
      <c r="J28" s="28">
        <f t="shared" ref="J28:AN28" si="171">IF(COUNT($D$25,J$25)&lt;=$B$23,$I$6/$B$23)</f>
        <v>25</v>
      </c>
      <c r="K28" s="28">
        <f t="shared" si="171"/>
        <v>25</v>
      </c>
      <c r="L28" s="28">
        <f t="shared" si="171"/>
        <v>25</v>
      </c>
      <c r="M28" s="28">
        <f t="shared" si="171"/>
        <v>25</v>
      </c>
      <c r="N28" s="28">
        <f t="shared" si="171"/>
        <v>25</v>
      </c>
      <c r="O28" s="28">
        <f t="shared" si="171"/>
        <v>25</v>
      </c>
      <c r="P28" s="28">
        <f t="shared" si="171"/>
        <v>25</v>
      </c>
      <c r="Q28" s="28">
        <f t="shared" si="171"/>
        <v>25</v>
      </c>
      <c r="R28" s="28">
        <f t="shared" si="171"/>
        <v>25</v>
      </c>
      <c r="S28" s="28">
        <f t="shared" si="171"/>
        <v>25</v>
      </c>
      <c r="T28" s="28">
        <f t="shared" si="171"/>
        <v>25</v>
      </c>
      <c r="U28" s="28">
        <f t="shared" si="171"/>
        <v>25</v>
      </c>
      <c r="V28" s="28">
        <f t="shared" si="171"/>
        <v>25</v>
      </c>
      <c r="W28" s="28">
        <f t="shared" si="171"/>
        <v>25</v>
      </c>
      <c r="X28" s="28">
        <f t="shared" si="171"/>
        <v>25</v>
      </c>
      <c r="Y28" s="28">
        <f t="shared" si="171"/>
        <v>25</v>
      </c>
      <c r="Z28" s="28">
        <f t="shared" si="171"/>
        <v>25</v>
      </c>
      <c r="AA28" s="28">
        <f t="shared" si="171"/>
        <v>25</v>
      </c>
      <c r="AB28" s="28">
        <f t="shared" si="171"/>
        <v>25</v>
      </c>
      <c r="AC28" s="28">
        <f t="shared" si="171"/>
        <v>25</v>
      </c>
      <c r="AD28" s="28">
        <f t="shared" si="171"/>
        <v>25</v>
      </c>
      <c r="AE28" s="28">
        <f t="shared" si="171"/>
        <v>25</v>
      </c>
      <c r="AF28" s="28">
        <f t="shared" si="171"/>
        <v>25</v>
      </c>
      <c r="AG28" s="28">
        <f t="shared" si="171"/>
        <v>25</v>
      </c>
      <c r="AH28" s="28">
        <f t="shared" si="171"/>
        <v>25</v>
      </c>
      <c r="AI28" s="28">
        <f t="shared" si="171"/>
        <v>25</v>
      </c>
      <c r="AJ28" s="28">
        <f t="shared" si="171"/>
        <v>25</v>
      </c>
      <c r="AK28" s="28">
        <f t="shared" si="171"/>
        <v>25</v>
      </c>
      <c r="AL28" s="28">
        <f t="shared" si="171"/>
        <v>25</v>
      </c>
      <c r="AM28" s="28">
        <f t="shared" si="171"/>
        <v>25</v>
      </c>
      <c r="AN28" s="28">
        <f t="shared" si="171"/>
        <v>25</v>
      </c>
      <c r="AO28" s="28">
        <f t="shared" ref="AO28:BK28" si="172">IF(COUNT($D$25,AO$25)&lt;=$B$23,$I$6/$B$23)</f>
        <v>25</v>
      </c>
      <c r="AP28" s="28">
        <f t="shared" si="172"/>
        <v>25</v>
      </c>
      <c r="AQ28" s="28">
        <f t="shared" si="172"/>
        <v>25</v>
      </c>
      <c r="AR28" s="28">
        <f t="shared" si="172"/>
        <v>25</v>
      </c>
      <c r="AS28" s="28">
        <f t="shared" si="172"/>
        <v>25</v>
      </c>
      <c r="AT28" s="28">
        <f t="shared" si="172"/>
        <v>25</v>
      </c>
      <c r="AU28" s="28">
        <f t="shared" si="172"/>
        <v>25</v>
      </c>
      <c r="AV28" s="28">
        <f t="shared" si="172"/>
        <v>25</v>
      </c>
      <c r="AW28" s="28">
        <f t="shared" si="172"/>
        <v>25</v>
      </c>
      <c r="AX28" s="28">
        <f t="shared" si="172"/>
        <v>25</v>
      </c>
      <c r="AY28" s="28">
        <f t="shared" si="172"/>
        <v>25</v>
      </c>
      <c r="AZ28" s="28">
        <f t="shared" si="172"/>
        <v>25</v>
      </c>
      <c r="BA28" s="28">
        <f t="shared" si="172"/>
        <v>25</v>
      </c>
      <c r="BB28" s="28">
        <f t="shared" si="172"/>
        <v>25</v>
      </c>
      <c r="BC28" s="28">
        <f t="shared" si="172"/>
        <v>25</v>
      </c>
      <c r="BD28" s="28">
        <f t="shared" si="172"/>
        <v>25</v>
      </c>
      <c r="BE28" s="28">
        <f t="shared" si="172"/>
        <v>25</v>
      </c>
      <c r="BF28" s="28">
        <f t="shared" si="172"/>
        <v>25</v>
      </c>
      <c r="BG28" s="28">
        <f t="shared" si="172"/>
        <v>25</v>
      </c>
      <c r="BH28" s="28">
        <f t="shared" si="172"/>
        <v>25</v>
      </c>
      <c r="BI28" s="28">
        <f t="shared" si="172"/>
        <v>25</v>
      </c>
      <c r="BJ28" s="28">
        <f t="shared" si="172"/>
        <v>25</v>
      </c>
      <c r="BK28" s="63">
        <f t="shared" si="172"/>
        <v>25</v>
      </c>
    </row>
    <row r="29" spans="1:123" x14ac:dyDescent="0.3">
      <c r="A29" s="25">
        <v>1</v>
      </c>
      <c r="B29" s="35">
        <v>2</v>
      </c>
      <c r="C29" s="446" t="s">
        <v>82</v>
      </c>
      <c r="D29" s="45">
        <f>IF(COUNT($D$25,D$25)&lt;=$B$23,D$7/$B$23)</f>
        <v>0</v>
      </c>
      <c r="E29" s="28">
        <f t="shared" ref="E29:AJ29" si="173">IF(COUNT($D$25,E$25)&lt;=$B$23,$E$7/$B$23)</f>
        <v>16.666666666666668</v>
      </c>
      <c r="F29" s="28">
        <f t="shared" si="173"/>
        <v>16.666666666666668</v>
      </c>
      <c r="G29" s="28">
        <f t="shared" si="173"/>
        <v>16.666666666666668</v>
      </c>
      <c r="H29" s="28">
        <f t="shared" si="173"/>
        <v>16.666666666666668</v>
      </c>
      <c r="I29" s="28">
        <f t="shared" si="173"/>
        <v>16.666666666666668</v>
      </c>
      <c r="J29" s="28">
        <f t="shared" si="173"/>
        <v>16.666666666666668</v>
      </c>
      <c r="K29" s="28">
        <f t="shared" si="173"/>
        <v>16.666666666666668</v>
      </c>
      <c r="L29" s="28">
        <f t="shared" si="173"/>
        <v>16.666666666666668</v>
      </c>
      <c r="M29" s="28">
        <f t="shared" si="173"/>
        <v>16.666666666666668</v>
      </c>
      <c r="N29" s="28">
        <f t="shared" si="173"/>
        <v>16.666666666666668</v>
      </c>
      <c r="O29" s="28">
        <f t="shared" si="173"/>
        <v>16.666666666666668</v>
      </c>
      <c r="P29" s="28">
        <f t="shared" si="173"/>
        <v>16.666666666666668</v>
      </c>
      <c r="Q29" s="28">
        <f t="shared" si="173"/>
        <v>16.666666666666668</v>
      </c>
      <c r="R29" s="28">
        <f t="shared" si="173"/>
        <v>16.666666666666668</v>
      </c>
      <c r="S29" s="28">
        <f t="shared" si="173"/>
        <v>16.666666666666668</v>
      </c>
      <c r="T29" s="28">
        <f t="shared" si="173"/>
        <v>16.666666666666668</v>
      </c>
      <c r="U29" s="28">
        <f t="shared" si="173"/>
        <v>16.666666666666668</v>
      </c>
      <c r="V29" s="28">
        <f t="shared" si="173"/>
        <v>16.666666666666668</v>
      </c>
      <c r="W29" s="28">
        <f t="shared" si="173"/>
        <v>16.666666666666668</v>
      </c>
      <c r="X29" s="28">
        <f t="shared" si="173"/>
        <v>16.666666666666668</v>
      </c>
      <c r="Y29" s="28">
        <f t="shared" si="173"/>
        <v>16.666666666666668</v>
      </c>
      <c r="Z29" s="28">
        <f t="shared" si="173"/>
        <v>16.666666666666668</v>
      </c>
      <c r="AA29" s="28">
        <f t="shared" si="173"/>
        <v>16.666666666666668</v>
      </c>
      <c r="AB29" s="28">
        <f t="shared" si="173"/>
        <v>16.666666666666668</v>
      </c>
      <c r="AC29" s="28">
        <f t="shared" si="173"/>
        <v>16.666666666666668</v>
      </c>
      <c r="AD29" s="28">
        <f t="shared" si="173"/>
        <v>16.666666666666668</v>
      </c>
      <c r="AE29" s="28">
        <f t="shared" si="173"/>
        <v>16.666666666666668</v>
      </c>
      <c r="AF29" s="28">
        <f t="shared" si="173"/>
        <v>16.666666666666668</v>
      </c>
      <c r="AG29" s="28">
        <f t="shared" si="173"/>
        <v>16.666666666666668</v>
      </c>
      <c r="AH29" s="28">
        <f t="shared" si="173"/>
        <v>16.666666666666668</v>
      </c>
      <c r="AI29" s="28">
        <f t="shared" si="173"/>
        <v>16.666666666666668</v>
      </c>
      <c r="AJ29" s="28">
        <f t="shared" si="173"/>
        <v>16.666666666666668</v>
      </c>
      <c r="AK29" s="28">
        <f t="shared" ref="AK29:BJ29" si="174">IF(COUNT($D$25,AK$25)&lt;=$B$23,$E$7/$B$23)</f>
        <v>16.666666666666668</v>
      </c>
      <c r="AL29" s="28">
        <f t="shared" si="174"/>
        <v>16.666666666666668</v>
      </c>
      <c r="AM29" s="28">
        <f t="shared" si="174"/>
        <v>16.666666666666668</v>
      </c>
      <c r="AN29" s="28">
        <f t="shared" si="174"/>
        <v>16.666666666666668</v>
      </c>
      <c r="AO29" s="28">
        <f t="shared" si="174"/>
        <v>16.666666666666668</v>
      </c>
      <c r="AP29" s="28">
        <f t="shared" si="174"/>
        <v>16.666666666666668</v>
      </c>
      <c r="AQ29" s="28">
        <f t="shared" si="174"/>
        <v>16.666666666666668</v>
      </c>
      <c r="AR29" s="28">
        <f t="shared" si="174"/>
        <v>16.666666666666668</v>
      </c>
      <c r="AS29" s="28">
        <f t="shared" si="174"/>
        <v>16.666666666666668</v>
      </c>
      <c r="AT29" s="28">
        <f t="shared" si="174"/>
        <v>16.666666666666668</v>
      </c>
      <c r="AU29" s="28">
        <f t="shared" si="174"/>
        <v>16.666666666666668</v>
      </c>
      <c r="AV29" s="28">
        <f t="shared" si="174"/>
        <v>16.666666666666668</v>
      </c>
      <c r="AW29" s="28">
        <f t="shared" si="174"/>
        <v>16.666666666666668</v>
      </c>
      <c r="AX29" s="28">
        <f t="shared" si="174"/>
        <v>16.666666666666668</v>
      </c>
      <c r="AY29" s="28">
        <f t="shared" si="174"/>
        <v>16.666666666666668</v>
      </c>
      <c r="AZ29" s="28">
        <f t="shared" si="174"/>
        <v>16.666666666666668</v>
      </c>
      <c r="BA29" s="28">
        <f t="shared" si="174"/>
        <v>16.666666666666668</v>
      </c>
      <c r="BB29" s="28">
        <f t="shared" si="174"/>
        <v>16.666666666666668</v>
      </c>
      <c r="BC29" s="28">
        <f t="shared" si="174"/>
        <v>16.666666666666668</v>
      </c>
      <c r="BD29" s="28">
        <f t="shared" si="174"/>
        <v>16.666666666666668</v>
      </c>
      <c r="BE29" s="28">
        <f t="shared" si="174"/>
        <v>16.666666666666668</v>
      </c>
      <c r="BF29" s="28">
        <f t="shared" si="174"/>
        <v>16.666666666666668</v>
      </c>
      <c r="BG29" s="28">
        <f t="shared" si="174"/>
        <v>16.666666666666668</v>
      </c>
      <c r="BH29" s="28">
        <f t="shared" si="174"/>
        <v>16.666666666666668</v>
      </c>
      <c r="BI29" s="28">
        <f t="shared" si="174"/>
        <v>16.666666666666668</v>
      </c>
      <c r="BJ29" s="28">
        <f t="shared" si="174"/>
        <v>16.666666666666668</v>
      </c>
      <c r="BK29" s="63">
        <f>IF(COUNT($D$25,BK$25)&lt;=$B$23,$E$7/$B$23)</f>
        <v>16.666666666666668</v>
      </c>
    </row>
    <row r="30" spans="1:123" x14ac:dyDescent="0.3">
      <c r="A30" s="38">
        <v>1</v>
      </c>
      <c r="B30" s="37">
        <v>13</v>
      </c>
      <c r="C30" s="446"/>
      <c r="D30" s="45">
        <f>IF(COUNT($D$25,D$25)&lt;=$B$23,D8/$B$23)</f>
        <v>0</v>
      </c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>
        <f t="shared" ref="P30:BK30" si="175">IF(COUNT($D$25,P$25)&lt;=$B$23,$P$7/$B$23)</f>
        <v>16.666666666666668</v>
      </c>
      <c r="Q30" s="28">
        <f t="shared" si="175"/>
        <v>16.666666666666668</v>
      </c>
      <c r="R30" s="28">
        <f t="shared" si="175"/>
        <v>16.666666666666668</v>
      </c>
      <c r="S30" s="28">
        <f t="shared" si="175"/>
        <v>16.666666666666668</v>
      </c>
      <c r="T30" s="28">
        <f t="shared" si="175"/>
        <v>16.666666666666668</v>
      </c>
      <c r="U30" s="28">
        <f t="shared" si="175"/>
        <v>16.666666666666668</v>
      </c>
      <c r="V30" s="28">
        <f t="shared" si="175"/>
        <v>16.666666666666668</v>
      </c>
      <c r="W30" s="28">
        <f t="shared" si="175"/>
        <v>16.666666666666668</v>
      </c>
      <c r="X30" s="28">
        <f t="shared" si="175"/>
        <v>16.666666666666668</v>
      </c>
      <c r="Y30" s="28">
        <f t="shared" si="175"/>
        <v>16.666666666666668</v>
      </c>
      <c r="Z30" s="28">
        <f t="shared" si="175"/>
        <v>16.666666666666668</v>
      </c>
      <c r="AA30" s="28">
        <f t="shared" si="175"/>
        <v>16.666666666666668</v>
      </c>
      <c r="AB30" s="28">
        <f t="shared" si="175"/>
        <v>16.666666666666668</v>
      </c>
      <c r="AC30" s="28">
        <f t="shared" si="175"/>
        <v>16.666666666666668</v>
      </c>
      <c r="AD30" s="28">
        <f t="shared" si="175"/>
        <v>16.666666666666668</v>
      </c>
      <c r="AE30" s="28">
        <f t="shared" si="175"/>
        <v>16.666666666666668</v>
      </c>
      <c r="AF30" s="28">
        <f t="shared" si="175"/>
        <v>16.666666666666668</v>
      </c>
      <c r="AG30" s="28">
        <f t="shared" si="175"/>
        <v>16.666666666666668</v>
      </c>
      <c r="AH30" s="28">
        <f t="shared" si="175"/>
        <v>16.666666666666668</v>
      </c>
      <c r="AI30" s="28">
        <f t="shared" si="175"/>
        <v>16.666666666666668</v>
      </c>
      <c r="AJ30" s="28">
        <f t="shared" si="175"/>
        <v>16.666666666666668</v>
      </c>
      <c r="AK30" s="28">
        <f t="shared" si="175"/>
        <v>16.666666666666668</v>
      </c>
      <c r="AL30" s="28">
        <f t="shared" si="175"/>
        <v>16.666666666666668</v>
      </c>
      <c r="AM30" s="28">
        <f t="shared" si="175"/>
        <v>16.666666666666668</v>
      </c>
      <c r="AN30" s="28">
        <f t="shared" si="175"/>
        <v>16.666666666666668</v>
      </c>
      <c r="AO30" s="28">
        <f t="shared" si="175"/>
        <v>16.666666666666668</v>
      </c>
      <c r="AP30" s="28">
        <f t="shared" si="175"/>
        <v>16.666666666666668</v>
      </c>
      <c r="AQ30" s="28">
        <f t="shared" si="175"/>
        <v>16.666666666666668</v>
      </c>
      <c r="AR30" s="28">
        <f t="shared" si="175"/>
        <v>16.666666666666668</v>
      </c>
      <c r="AS30" s="28">
        <f t="shared" si="175"/>
        <v>16.666666666666668</v>
      </c>
      <c r="AT30" s="28">
        <f t="shared" si="175"/>
        <v>16.666666666666668</v>
      </c>
      <c r="AU30" s="28">
        <f t="shared" si="175"/>
        <v>16.666666666666668</v>
      </c>
      <c r="AV30" s="28">
        <f t="shared" si="175"/>
        <v>16.666666666666668</v>
      </c>
      <c r="AW30" s="28">
        <f t="shared" si="175"/>
        <v>16.666666666666668</v>
      </c>
      <c r="AX30" s="28">
        <f t="shared" si="175"/>
        <v>16.666666666666668</v>
      </c>
      <c r="AY30" s="28">
        <f t="shared" si="175"/>
        <v>16.666666666666668</v>
      </c>
      <c r="AZ30" s="28">
        <f t="shared" si="175"/>
        <v>16.666666666666668</v>
      </c>
      <c r="BA30" s="28">
        <f t="shared" si="175"/>
        <v>16.666666666666668</v>
      </c>
      <c r="BB30" s="28">
        <f t="shared" si="175"/>
        <v>16.666666666666668</v>
      </c>
      <c r="BC30" s="28">
        <f t="shared" si="175"/>
        <v>16.666666666666668</v>
      </c>
      <c r="BD30" s="28">
        <f t="shared" si="175"/>
        <v>16.666666666666668</v>
      </c>
      <c r="BE30" s="28">
        <f t="shared" si="175"/>
        <v>16.666666666666668</v>
      </c>
      <c r="BF30" s="28">
        <f t="shared" si="175"/>
        <v>16.666666666666668</v>
      </c>
      <c r="BG30" s="28">
        <f t="shared" si="175"/>
        <v>16.666666666666668</v>
      </c>
      <c r="BH30" s="28">
        <f t="shared" si="175"/>
        <v>16.666666666666668</v>
      </c>
      <c r="BI30" s="28">
        <f t="shared" si="175"/>
        <v>16.666666666666668</v>
      </c>
      <c r="BJ30" s="28">
        <f t="shared" si="175"/>
        <v>16.666666666666668</v>
      </c>
      <c r="BK30" s="63">
        <f t="shared" si="175"/>
        <v>16.666666666666668</v>
      </c>
    </row>
    <row r="31" spans="1:123" ht="14.4" customHeight="1" x14ac:dyDescent="0.3">
      <c r="A31" s="22">
        <v>2</v>
      </c>
      <c r="B31" s="34">
        <v>2</v>
      </c>
      <c r="C31" s="41" t="s">
        <v>87</v>
      </c>
      <c r="D31" s="45">
        <f>IF(COUNT($D$25,D$25)&lt;=$B$23,D8/$B$23)</f>
        <v>0</v>
      </c>
      <c r="E31" s="28">
        <f t="shared" ref="E31:AJ31" si="176">IF(COUNT($D$25,E$25)&lt;=$B$23,$E$8/$B$23)</f>
        <v>33.333333333333336</v>
      </c>
      <c r="F31" s="28">
        <f t="shared" si="176"/>
        <v>33.333333333333336</v>
      </c>
      <c r="G31" s="28">
        <f t="shared" si="176"/>
        <v>33.333333333333336</v>
      </c>
      <c r="H31" s="28">
        <f t="shared" si="176"/>
        <v>33.333333333333336</v>
      </c>
      <c r="I31" s="28">
        <f t="shared" si="176"/>
        <v>33.333333333333336</v>
      </c>
      <c r="J31" s="28">
        <f t="shared" si="176"/>
        <v>33.333333333333336</v>
      </c>
      <c r="K31" s="28">
        <f t="shared" si="176"/>
        <v>33.333333333333336</v>
      </c>
      <c r="L31" s="28">
        <f t="shared" si="176"/>
        <v>33.333333333333336</v>
      </c>
      <c r="M31" s="28">
        <f t="shared" si="176"/>
        <v>33.333333333333336</v>
      </c>
      <c r="N31" s="28">
        <f t="shared" si="176"/>
        <v>33.333333333333336</v>
      </c>
      <c r="O31" s="28">
        <f t="shared" si="176"/>
        <v>33.333333333333336</v>
      </c>
      <c r="P31" s="28">
        <f t="shared" si="176"/>
        <v>33.333333333333336</v>
      </c>
      <c r="Q31" s="28">
        <f t="shared" si="176"/>
        <v>33.333333333333336</v>
      </c>
      <c r="R31" s="28">
        <f t="shared" si="176"/>
        <v>33.333333333333336</v>
      </c>
      <c r="S31" s="28">
        <f t="shared" si="176"/>
        <v>33.333333333333336</v>
      </c>
      <c r="T31" s="28">
        <f t="shared" si="176"/>
        <v>33.333333333333336</v>
      </c>
      <c r="U31" s="28">
        <f t="shared" si="176"/>
        <v>33.333333333333336</v>
      </c>
      <c r="V31" s="28">
        <f t="shared" si="176"/>
        <v>33.333333333333336</v>
      </c>
      <c r="W31" s="28">
        <f t="shared" si="176"/>
        <v>33.333333333333336</v>
      </c>
      <c r="X31" s="28">
        <f t="shared" si="176"/>
        <v>33.333333333333336</v>
      </c>
      <c r="Y31" s="28">
        <f t="shared" si="176"/>
        <v>33.333333333333336</v>
      </c>
      <c r="Z31" s="28">
        <f t="shared" si="176"/>
        <v>33.333333333333336</v>
      </c>
      <c r="AA31" s="28">
        <f t="shared" si="176"/>
        <v>33.333333333333336</v>
      </c>
      <c r="AB31" s="28">
        <f t="shared" si="176"/>
        <v>33.333333333333336</v>
      </c>
      <c r="AC31" s="28">
        <f t="shared" si="176"/>
        <v>33.333333333333336</v>
      </c>
      <c r="AD31" s="28">
        <f t="shared" si="176"/>
        <v>33.333333333333336</v>
      </c>
      <c r="AE31" s="28">
        <f t="shared" si="176"/>
        <v>33.333333333333336</v>
      </c>
      <c r="AF31" s="28">
        <f t="shared" si="176"/>
        <v>33.333333333333336</v>
      </c>
      <c r="AG31" s="28">
        <f t="shared" si="176"/>
        <v>33.333333333333336</v>
      </c>
      <c r="AH31" s="28">
        <f t="shared" si="176"/>
        <v>33.333333333333336</v>
      </c>
      <c r="AI31" s="28">
        <f t="shared" si="176"/>
        <v>33.333333333333336</v>
      </c>
      <c r="AJ31" s="28">
        <f t="shared" si="176"/>
        <v>33.333333333333336</v>
      </c>
      <c r="AK31" s="28">
        <f t="shared" ref="AK31:BK31" si="177">IF(COUNT($D$25,AK$25)&lt;=$B$23,$E$8/$B$23)</f>
        <v>33.333333333333336</v>
      </c>
      <c r="AL31" s="28">
        <f t="shared" si="177"/>
        <v>33.333333333333336</v>
      </c>
      <c r="AM31" s="28">
        <f t="shared" si="177"/>
        <v>33.333333333333336</v>
      </c>
      <c r="AN31" s="28">
        <f t="shared" si="177"/>
        <v>33.333333333333336</v>
      </c>
      <c r="AO31" s="28">
        <f t="shared" si="177"/>
        <v>33.333333333333336</v>
      </c>
      <c r="AP31" s="28">
        <f t="shared" si="177"/>
        <v>33.333333333333336</v>
      </c>
      <c r="AQ31" s="28">
        <f t="shared" si="177"/>
        <v>33.333333333333336</v>
      </c>
      <c r="AR31" s="28">
        <f t="shared" si="177"/>
        <v>33.333333333333336</v>
      </c>
      <c r="AS31" s="28">
        <f t="shared" si="177"/>
        <v>33.333333333333336</v>
      </c>
      <c r="AT31" s="28">
        <f t="shared" si="177"/>
        <v>33.333333333333336</v>
      </c>
      <c r="AU31" s="28">
        <f t="shared" si="177"/>
        <v>33.333333333333336</v>
      </c>
      <c r="AV31" s="28">
        <f t="shared" si="177"/>
        <v>33.333333333333336</v>
      </c>
      <c r="AW31" s="28">
        <f t="shared" si="177"/>
        <v>33.333333333333336</v>
      </c>
      <c r="AX31" s="28">
        <f t="shared" si="177"/>
        <v>33.333333333333336</v>
      </c>
      <c r="AY31" s="28">
        <f t="shared" si="177"/>
        <v>33.333333333333336</v>
      </c>
      <c r="AZ31" s="28">
        <f t="shared" si="177"/>
        <v>33.333333333333336</v>
      </c>
      <c r="BA31" s="28">
        <f t="shared" si="177"/>
        <v>33.333333333333336</v>
      </c>
      <c r="BB31" s="28">
        <f t="shared" si="177"/>
        <v>33.333333333333336</v>
      </c>
      <c r="BC31" s="28">
        <f t="shared" si="177"/>
        <v>33.333333333333336</v>
      </c>
      <c r="BD31" s="28">
        <f t="shared" si="177"/>
        <v>33.333333333333336</v>
      </c>
      <c r="BE31" s="28">
        <f t="shared" si="177"/>
        <v>33.333333333333336</v>
      </c>
      <c r="BF31" s="28">
        <f t="shared" si="177"/>
        <v>33.333333333333336</v>
      </c>
      <c r="BG31" s="28">
        <f t="shared" si="177"/>
        <v>33.333333333333336</v>
      </c>
      <c r="BH31" s="28">
        <f t="shared" si="177"/>
        <v>33.333333333333336</v>
      </c>
      <c r="BI31" s="28">
        <f t="shared" si="177"/>
        <v>33.333333333333336</v>
      </c>
      <c r="BJ31" s="28">
        <f t="shared" si="177"/>
        <v>33.333333333333336</v>
      </c>
      <c r="BK31" s="63">
        <f t="shared" si="177"/>
        <v>33.333333333333336</v>
      </c>
    </row>
    <row r="32" spans="1:123" x14ac:dyDescent="0.3">
      <c r="A32" s="22">
        <v>1</v>
      </c>
      <c r="B32" s="34">
        <v>13</v>
      </c>
      <c r="C32" s="41" t="s">
        <v>99</v>
      </c>
      <c r="D32" s="45">
        <f>IF(COUNT($D$25,D$25)&lt;=$B$23,D9/$B$23)</f>
        <v>0</v>
      </c>
      <c r="E32" s="28">
        <f t="shared" ref="E32:O32" si="178">IF(COUNT($D$25,E$25)&lt;=$B$23,E9/$B$23)</f>
        <v>0</v>
      </c>
      <c r="F32" s="28">
        <f t="shared" si="178"/>
        <v>0</v>
      </c>
      <c r="G32" s="28">
        <f t="shared" si="178"/>
        <v>0</v>
      </c>
      <c r="H32" s="28">
        <f t="shared" si="178"/>
        <v>0</v>
      </c>
      <c r="I32" s="28">
        <f t="shared" si="178"/>
        <v>0</v>
      </c>
      <c r="J32" s="28">
        <f t="shared" si="178"/>
        <v>0</v>
      </c>
      <c r="K32" s="28">
        <f t="shared" si="178"/>
        <v>0</v>
      </c>
      <c r="L32" s="28">
        <f t="shared" si="178"/>
        <v>0</v>
      </c>
      <c r="M32" s="28">
        <f t="shared" si="178"/>
        <v>0</v>
      </c>
      <c r="N32" s="28">
        <f t="shared" si="178"/>
        <v>0</v>
      </c>
      <c r="O32" s="28">
        <f t="shared" si="178"/>
        <v>0</v>
      </c>
      <c r="P32" s="28">
        <f t="shared" ref="P32:BK32" si="179">IF(COUNT($D$25,P$25)&lt;=$B$23,$P$9/$B$23)</f>
        <v>66.666666666666671</v>
      </c>
      <c r="Q32" s="28">
        <f t="shared" si="179"/>
        <v>66.666666666666671</v>
      </c>
      <c r="R32" s="28">
        <f t="shared" si="179"/>
        <v>66.666666666666671</v>
      </c>
      <c r="S32" s="28">
        <f t="shared" si="179"/>
        <v>66.666666666666671</v>
      </c>
      <c r="T32" s="28">
        <f t="shared" si="179"/>
        <v>66.666666666666671</v>
      </c>
      <c r="U32" s="28">
        <f t="shared" si="179"/>
        <v>66.666666666666671</v>
      </c>
      <c r="V32" s="28">
        <f t="shared" si="179"/>
        <v>66.666666666666671</v>
      </c>
      <c r="W32" s="28">
        <f t="shared" si="179"/>
        <v>66.666666666666671</v>
      </c>
      <c r="X32" s="28">
        <f t="shared" si="179"/>
        <v>66.666666666666671</v>
      </c>
      <c r="Y32" s="28">
        <f t="shared" si="179"/>
        <v>66.666666666666671</v>
      </c>
      <c r="Z32" s="28">
        <f t="shared" si="179"/>
        <v>66.666666666666671</v>
      </c>
      <c r="AA32" s="28">
        <f t="shared" si="179"/>
        <v>66.666666666666671</v>
      </c>
      <c r="AB32" s="28">
        <f t="shared" si="179"/>
        <v>66.666666666666671</v>
      </c>
      <c r="AC32" s="28">
        <f t="shared" si="179"/>
        <v>66.666666666666671</v>
      </c>
      <c r="AD32" s="28">
        <f t="shared" si="179"/>
        <v>66.666666666666671</v>
      </c>
      <c r="AE32" s="28">
        <f t="shared" si="179"/>
        <v>66.666666666666671</v>
      </c>
      <c r="AF32" s="28">
        <f t="shared" si="179"/>
        <v>66.666666666666671</v>
      </c>
      <c r="AG32" s="28">
        <f t="shared" si="179"/>
        <v>66.666666666666671</v>
      </c>
      <c r="AH32" s="28">
        <f t="shared" si="179"/>
        <v>66.666666666666671</v>
      </c>
      <c r="AI32" s="28">
        <f t="shared" si="179"/>
        <v>66.666666666666671</v>
      </c>
      <c r="AJ32" s="28">
        <f t="shared" si="179"/>
        <v>66.666666666666671</v>
      </c>
      <c r="AK32" s="28">
        <f t="shared" si="179"/>
        <v>66.666666666666671</v>
      </c>
      <c r="AL32" s="28">
        <f t="shared" si="179"/>
        <v>66.666666666666671</v>
      </c>
      <c r="AM32" s="28">
        <f t="shared" si="179"/>
        <v>66.666666666666671</v>
      </c>
      <c r="AN32" s="28">
        <f t="shared" si="179"/>
        <v>66.666666666666671</v>
      </c>
      <c r="AO32" s="28">
        <f t="shared" si="179"/>
        <v>66.666666666666671</v>
      </c>
      <c r="AP32" s="28">
        <f t="shared" si="179"/>
        <v>66.666666666666671</v>
      </c>
      <c r="AQ32" s="28">
        <f t="shared" si="179"/>
        <v>66.666666666666671</v>
      </c>
      <c r="AR32" s="28">
        <f t="shared" si="179"/>
        <v>66.666666666666671</v>
      </c>
      <c r="AS32" s="28">
        <f t="shared" si="179"/>
        <v>66.666666666666671</v>
      </c>
      <c r="AT32" s="28">
        <f t="shared" si="179"/>
        <v>66.666666666666671</v>
      </c>
      <c r="AU32" s="28">
        <f t="shared" si="179"/>
        <v>66.666666666666671</v>
      </c>
      <c r="AV32" s="28">
        <f t="shared" si="179"/>
        <v>66.666666666666671</v>
      </c>
      <c r="AW32" s="28">
        <f t="shared" si="179"/>
        <v>66.666666666666671</v>
      </c>
      <c r="AX32" s="28">
        <f t="shared" si="179"/>
        <v>66.666666666666671</v>
      </c>
      <c r="AY32" s="28">
        <f t="shared" si="179"/>
        <v>66.666666666666671</v>
      </c>
      <c r="AZ32" s="28">
        <f t="shared" si="179"/>
        <v>66.666666666666671</v>
      </c>
      <c r="BA32" s="28">
        <f t="shared" si="179"/>
        <v>66.666666666666671</v>
      </c>
      <c r="BB32" s="28">
        <f t="shared" si="179"/>
        <v>66.666666666666671</v>
      </c>
      <c r="BC32" s="28">
        <f t="shared" si="179"/>
        <v>66.666666666666671</v>
      </c>
      <c r="BD32" s="28">
        <f t="shared" si="179"/>
        <v>66.666666666666671</v>
      </c>
      <c r="BE32" s="28">
        <f t="shared" si="179"/>
        <v>66.666666666666671</v>
      </c>
      <c r="BF32" s="28">
        <f t="shared" si="179"/>
        <v>66.666666666666671</v>
      </c>
      <c r="BG32" s="28">
        <f t="shared" si="179"/>
        <v>66.666666666666671</v>
      </c>
      <c r="BH32" s="28">
        <f t="shared" si="179"/>
        <v>66.666666666666671</v>
      </c>
      <c r="BI32" s="28">
        <f t="shared" si="179"/>
        <v>66.666666666666671</v>
      </c>
      <c r="BJ32" s="28">
        <f t="shared" si="179"/>
        <v>66.666666666666671</v>
      </c>
      <c r="BK32" s="63">
        <f t="shared" si="179"/>
        <v>66.666666666666671</v>
      </c>
    </row>
    <row r="33" spans="1:63" x14ac:dyDescent="0.3">
      <c r="A33" s="22">
        <v>1</v>
      </c>
      <c r="B33" s="34">
        <v>13</v>
      </c>
      <c r="C33" s="41" t="s">
        <v>103</v>
      </c>
      <c r="D33" s="46">
        <f>IF(COUNT($D$25,D$25)&lt;=$B$23,D10/$B$23)</f>
        <v>0</v>
      </c>
      <c r="E33" s="47">
        <f t="shared" ref="E33:O33" si="180">IF(COUNT($D$25,E$25)&lt;=$B$23,E10/$B$23)</f>
        <v>0</v>
      </c>
      <c r="F33" s="47">
        <f t="shared" si="180"/>
        <v>0</v>
      </c>
      <c r="G33" s="47">
        <f t="shared" si="180"/>
        <v>0</v>
      </c>
      <c r="H33" s="47">
        <f t="shared" si="180"/>
        <v>0</v>
      </c>
      <c r="I33" s="47">
        <f t="shared" si="180"/>
        <v>0</v>
      </c>
      <c r="J33" s="47">
        <f t="shared" si="180"/>
        <v>0</v>
      </c>
      <c r="K33" s="47">
        <f t="shared" si="180"/>
        <v>0</v>
      </c>
      <c r="L33" s="47">
        <f t="shared" si="180"/>
        <v>0</v>
      </c>
      <c r="M33" s="47">
        <f t="shared" si="180"/>
        <v>0</v>
      </c>
      <c r="N33" s="47">
        <f t="shared" si="180"/>
        <v>0</v>
      </c>
      <c r="O33" s="47">
        <f t="shared" si="180"/>
        <v>0</v>
      </c>
      <c r="P33" s="47">
        <f t="shared" ref="P33:BK33" si="181">IF(COUNT($D$25,P$25)&lt;=$B$23,$P$10/$B$23)</f>
        <v>83.333333333333329</v>
      </c>
      <c r="Q33" s="47">
        <f t="shared" si="181"/>
        <v>83.333333333333329</v>
      </c>
      <c r="R33" s="47">
        <f t="shared" si="181"/>
        <v>83.333333333333329</v>
      </c>
      <c r="S33" s="47">
        <f t="shared" si="181"/>
        <v>83.333333333333329</v>
      </c>
      <c r="T33" s="47">
        <f t="shared" si="181"/>
        <v>83.333333333333329</v>
      </c>
      <c r="U33" s="47">
        <f t="shared" si="181"/>
        <v>83.333333333333329</v>
      </c>
      <c r="V33" s="47">
        <f t="shared" si="181"/>
        <v>83.333333333333329</v>
      </c>
      <c r="W33" s="47">
        <f t="shared" si="181"/>
        <v>83.333333333333329</v>
      </c>
      <c r="X33" s="47">
        <f t="shared" si="181"/>
        <v>83.333333333333329</v>
      </c>
      <c r="Y33" s="47">
        <f t="shared" si="181"/>
        <v>83.333333333333329</v>
      </c>
      <c r="Z33" s="47">
        <f t="shared" si="181"/>
        <v>83.333333333333329</v>
      </c>
      <c r="AA33" s="47">
        <f t="shared" si="181"/>
        <v>83.333333333333329</v>
      </c>
      <c r="AB33" s="47">
        <f t="shared" si="181"/>
        <v>83.333333333333329</v>
      </c>
      <c r="AC33" s="47">
        <f t="shared" si="181"/>
        <v>83.333333333333329</v>
      </c>
      <c r="AD33" s="47">
        <f t="shared" si="181"/>
        <v>83.333333333333329</v>
      </c>
      <c r="AE33" s="47">
        <f t="shared" si="181"/>
        <v>83.333333333333329</v>
      </c>
      <c r="AF33" s="47">
        <f t="shared" si="181"/>
        <v>83.333333333333329</v>
      </c>
      <c r="AG33" s="47">
        <f t="shared" si="181"/>
        <v>83.333333333333329</v>
      </c>
      <c r="AH33" s="47">
        <f t="shared" si="181"/>
        <v>83.333333333333329</v>
      </c>
      <c r="AI33" s="47">
        <f t="shared" si="181"/>
        <v>83.333333333333329</v>
      </c>
      <c r="AJ33" s="47">
        <f t="shared" si="181"/>
        <v>83.333333333333329</v>
      </c>
      <c r="AK33" s="47">
        <f t="shared" si="181"/>
        <v>83.333333333333329</v>
      </c>
      <c r="AL33" s="47">
        <f t="shared" si="181"/>
        <v>83.333333333333329</v>
      </c>
      <c r="AM33" s="47">
        <f t="shared" si="181"/>
        <v>83.333333333333329</v>
      </c>
      <c r="AN33" s="47">
        <f t="shared" si="181"/>
        <v>83.333333333333329</v>
      </c>
      <c r="AO33" s="47">
        <f t="shared" si="181"/>
        <v>83.333333333333329</v>
      </c>
      <c r="AP33" s="47">
        <f t="shared" si="181"/>
        <v>83.333333333333329</v>
      </c>
      <c r="AQ33" s="47">
        <f t="shared" si="181"/>
        <v>83.333333333333329</v>
      </c>
      <c r="AR33" s="47">
        <f t="shared" si="181"/>
        <v>83.333333333333329</v>
      </c>
      <c r="AS33" s="47">
        <f t="shared" si="181"/>
        <v>83.333333333333329</v>
      </c>
      <c r="AT33" s="47">
        <f t="shared" si="181"/>
        <v>83.333333333333329</v>
      </c>
      <c r="AU33" s="47">
        <f t="shared" si="181"/>
        <v>83.333333333333329</v>
      </c>
      <c r="AV33" s="47">
        <f t="shared" si="181"/>
        <v>83.333333333333329</v>
      </c>
      <c r="AW33" s="47">
        <f t="shared" si="181"/>
        <v>83.333333333333329</v>
      </c>
      <c r="AX33" s="47">
        <f t="shared" si="181"/>
        <v>83.333333333333329</v>
      </c>
      <c r="AY33" s="47">
        <f t="shared" si="181"/>
        <v>83.333333333333329</v>
      </c>
      <c r="AZ33" s="47">
        <f t="shared" si="181"/>
        <v>83.333333333333329</v>
      </c>
      <c r="BA33" s="47">
        <f t="shared" si="181"/>
        <v>83.333333333333329</v>
      </c>
      <c r="BB33" s="47">
        <f t="shared" si="181"/>
        <v>83.333333333333329</v>
      </c>
      <c r="BC33" s="47">
        <f t="shared" si="181"/>
        <v>83.333333333333329</v>
      </c>
      <c r="BD33" s="47">
        <f t="shared" si="181"/>
        <v>83.333333333333329</v>
      </c>
      <c r="BE33" s="47">
        <f t="shared" si="181"/>
        <v>83.333333333333329</v>
      </c>
      <c r="BF33" s="47">
        <f t="shared" si="181"/>
        <v>83.333333333333329</v>
      </c>
      <c r="BG33" s="47">
        <f t="shared" si="181"/>
        <v>83.333333333333329</v>
      </c>
      <c r="BH33" s="47">
        <f t="shared" si="181"/>
        <v>83.333333333333329</v>
      </c>
      <c r="BI33" s="47">
        <f t="shared" si="181"/>
        <v>83.333333333333329</v>
      </c>
      <c r="BJ33" s="47">
        <f t="shared" si="181"/>
        <v>83.333333333333329</v>
      </c>
      <c r="BK33" s="64">
        <f t="shared" si="181"/>
        <v>83.333333333333329</v>
      </c>
    </row>
    <row r="34" spans="1:63" x14ac:dyDescent="0.3">
      <c r="A34" s="9"/>
      <c r="B34" s="9"/>
      <c r="C34" s="24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28"/>
      <c r="BI34" s="28"/>
      <c r="BJ34" s="28"/>
      <c r="BK34" s="28"/>
    </row>
    <row r="35" spans="1:63" x14ac:dyDescent="0.3">
      <c r="A35" s="9"/>
      <c r="B35" s="9"/>
      <c r="C35" s="24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28"/>
      <c r="BC35" s="28"/>
      <c r="BD35" s="28"/>
      <c r="BE35" s="28"/>
      <c r="BF35" s="28"/>
      <c r="BG35" s="28"/>
      <c r="BH35" s="28"/>
      <c r="BI35" s="28"/>
      <c r="BJ35" s="28"/>
      <c r="BK35" s="28"/>
    </row>
    <row r="36" spans="1:63" x14ac:dyDescent="0.3">
      <c r="A36" s="27" t="s">
        <v>119</v>
      </c>
    </row>
    <row r="37" spans="1:63" x14ac:dyDescent="0.3">
      <c r="A37" s="21"/>
      <c r="B37" s="8">
        <v>2022</v>
      </c>
      <c r="C37" s="8">
        <v>2023</v>
      </c>
      <c r="D37" s="8">
        <v>2024</v>
      </c>
      <c r="E37" s="8">
        <v>2025</v>
      </c>
      <c r="F37" s="8">
        <v>2026</v>
      </c>
      <c r="G37" s="8">
        <v>2027</v>
      </c>
      <c r="H37" s="8">
        <v>2028</v>
      </c>
      <c r="I37" s="8">
        <v>2029</v>
      </c>
      <c r="J37" s="8">
        <v>2030</v>
      </c>
      <c r="K37" s="8">
        <v>2031</v>
      </c>
    </row>
    <row r="38" spans="1:63" x14ac:dyDescent="0.3">
      <c r="A38" s="17" t="s">
        <v>80</v>
      </c>
      <c r="B38" s="8">
        <v>1</v>
      </c>
      <c r="C38" s="8">
        <v>2</v>
      </c>
      <c r="D38" s="8">
        <v>3</v>
      </c>
      <c r="E38" s="8">
        <v>4</v>
      </c>
      <c r="F38" s="8">
        <v>5</v>
      </c>
      <c r="G38" s="8">
        <v>6</v>
      </c>
      <c r="H38" s="8">
        <v>7</v>
      </c>
      <c r="I38" s="8">
        <v>8</v>
      </c>
      <c r="J38" s="8">
        <v>9</v>
      </c>
      <c r="K38" s="8">
        <v>10</v>
      </c>
    </row>
    <row r="39" spans="1:63" x14ac:dyDescent="0.3">
      <c r="A39" s="22" t="s">
        <v>98</v>
      </c>
      <c r="B39" s="7"/>
      <c r="C39" s="23">
        <f>A5</f>
        <v>210000</v>
      </c>
      <c r="D39" s="7">
        <f>0</f>
        <v>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</row>
    <row r="40" spans="1:63" x14ac:dyDescent="0.3">
      <c r="A40" s="22" t="s">
        <v>86</v>
      </c>
      <c r="B40" s="7"/>
      <c r="C40" s="23">
        <f>A28*A6</f>
        <v>1500</v>
      </c>
      <c r="D40" s="7">
        <f>0</f>
        <v>0</v>
      </c>
      <c r="E40" s="7">
        <f>0</f>
        <v>0</v>
      </c>
      <c r="F40" s="7">
        <f>0</f>
        <v>0</v>
      </c>
      <c r="G40" s="7">
        <f>0</f>
        <v>0</v>
      </c>
      <c r="H40" s="7">
        <f>0</f>
        <v>0</v>
      </c>
      <c r="I40" s="7">
        <f>0</f>
        <v>0</v>
      </c>
      <c r="J40" s="7">
        <f>0</f>
        <v>0</v>
      </c>
      <c r="K40" s="7">
        <f>0</f>
        <v>0</v>
      </c>
    </row>
    <row r="41" spans="1:63" x14ac:dyDescent="0.3">
      <c r="A41" s="22" t="s">
        <v>82</v>
      </c>
      <c r="B41" s="7"/>
      <c r="C41" s="23">
        <f>$E$7</f>
        <v>1000</v>
      </c>
      <c r="D41" s="23">
        <f t="shared" ref="D41:E41" si="182">$E$7</f>
        <v>1000</v>
      </c>
      <c r="E41" s="23">
        <f t="shared" si="182"/>
        <v>1000</v>
      </c>
      <c r="F41" s="7">
        <f>0</f>
        <v>0</v>
      </c>
      <c r="G41" s="7">
        <f>0</f>
        <v>0</v>
      </c>
      <c r="H41" s="7">
        <f>0</f>
        <v>0</v>
      </c>
      <c r="I41" s="7">
        <f>0</f>
        <v>0</v>
      </c>
      <c r="J41" s="7">
        <f>0</f>
        <v>0</v>
      </c>
      <c r="K41" s="7">
        <f>0</f>
        <v>0</v>
      </c>
    </row>
    <row r="42" spans="1:63" x14ac:dyDescent="0.3">
      <c r="A42" s="22" t="s">
        <v>87</v>
      </c>
      <c r="B42" s="7"/>
      <c r="C42" s="23">
        <f>A31*A8</f>
        <v>2000</v>
      </c>
      <c r="D42" s="7"/>
      <c r="E42" s="7"/>
      <c r="F42" s="7"/>
      <c r="G42" s="7"/>
      <c r="H42" s="7"/>
      <c r="I42" s="7"/>
      <c r="J42" s="7"/>
      <c r="K42" s="7"/>
    </row>
    <row r="43" spans="1:63" x14ac:dyDescent="0.3">
      <c r="A43" s="22" t="s">
        <v>99</v>
      </c>
      <c r="B43" s="7"/>
      <c r="C43" s="7"/>
      <c r="D43" s="23">
        <f>A9</f>
        <v>4000</v>
      </c>
      <c r="E43" s="7"/>
      <c r="F43" s="7"/>
      <c r="G43" s="7"/>
      <c r="H43" s="7"/>
      <c r="I43" s="7"/>
      <c r="J43" s="7"/>
      <c r="K43" s="7"/>
    </row>
    <row r="44" spans="1:63" x14ac:dyDescent="0.3">
      <c r="A44" s="22" t="s">
        <v>103</v>
      </c>
      <c r="B44" s="7"/>
      <c r="C44" s="7"/>
      <c r="D44" s="23">
        <f>A10</f>
        <v>5000</v>
      </c>
      <c r="E44" s="7"/>
      <c r="F44" s="7"/>
      <c r="G44" s="7"/>
      <c r="H44" s="7"/>
      <c r="I44" s="7"/>
      <c r="J44" s="7"/>
      <c r="K44" s="7"/>
    </row>
    <row r="45" spans="1:63" x14ac:dyDescent="0.3">
      <c r="A45" s="7"/>
      <c r="B45" s="7"/>
      <c r="C45" s="31">
        <f>SUM(C39:C44)</f>
        <v>214500</v>
      </c>
      <c r="D45" s="23">
        <f t="shared" ref="D45:K45" si="183">SUM(D39:D44)</f>
        <v>10000</v>
      </c>
      <c r="E45" s="23">
        <f t="shared" si="183"/>
        <v>1000</v>
      </c>
      <c r="F45" s="23">
        <f t="shared" si="183"/>
        <v>0</v>
      </c>
      <c r="G45" s="23">
        <f t="shared" si="183"/>
        <v>0</v>
      </c>
      <c r="H45" s="23">
        <f t="shared" si="183"/>
        <v>0</v>
      </c>
      <c r="I45" s="23">
        <f t="shared" si="183"/>
        <v>0</v>
      </c>
      <c r="J45" s="23">
        <f t="shared" si="183"/>
        <v>0</v>
      </c>
      <c r="K45" s="23">
        <f t="shared" si="183"/>
        <v>0</v>
      </c>
    </row>
    <row r="46" spans="1:63" x14ac:dyDescent="0.3">
      <c r="A46" s="22" t="s">
        <v>81</v>
      </c>
      <c r="B46" s="7"/>
      <c r="C46" s="23">
        <f>$A$5/30</f>
        <v>7000</v>
      </c>
      <c r="D46" s="23">
        <f t="shared" ref="D46:K46" si="184">$A$5/30</f>
        <v>7000</v>
      </c>
      <c r="E46" s="23">
        <f t="shared" si="184"/>
        <v>7000</v>
      </c>
      <c r="F46" s="23">
        <f t="shared" si="184"/>
        <v>7000</v>
      </c>
      <c r="G46" s="23">
        <f t="shared" si="184"/>
        <v>7000</v>
      </c>
      <c r="H46" s="23">
        <f t="shared" si="184"/>
        <v>7000</v>
      </c>
      <c r="I46" s="23">
        <f t="shared" si="184"/>
        <v>7000</v>
      </c>
      <c r="J46" s="23">
        <f t="shared" si="184"/>
        <v>7000</v>
      </c>
      <c r="K46" s="23">
        <f t="shared" si="184"/>
        <v>7000</v>
      </c>
    </row>
    <row r="47" spans="1:63" x14ac:dyDescent="0.3">
      <c r="A47" s="22" t="s">
        <v>102</v>
      </c>
      <c r="B47" s="7"/>
      <c r="C47" s="23">
        <f>SUM($A$6:$A$10)/5</f>
        <v>2260</v>
      </c>
      <c r="D47" s="23">
        <f t="shared" ref="D47:K47" si="185">SUM($A$6:$A$10)/5</f>
        <v>2260</v>
      </c>
      <c r="E47" s="23">
        <f t="shared" si="185"/>
        <v>2260</v>
      </c>
      <c r="F47" s="23">
        <f t="shared" si="185"/>
        <v>2260</v>
      </c>
      <c r="G47" s="23">
        <f t="shared" si="185"/>
        <v>2260</v>
      </c>
      <c r="H47" s="23">
        <f t="shared" si="185"/>
        <v>2260</v>
      </c>
      <c r="I47" s="23">
        <f t="shared" si="185"/>
        <v>2260</v>
      </c>
      <c r="J47" s="23">
        <f t="shared" si="185"/>
        <v>2260</v>
      </c>
      <c r="K47" s="23">
        <f t="shared" si="185"/>
        <v>2260</v>
      </c>
    </row>
    <row r="48" spans="1:63" s="4" customFormat="1" x14ac:dyDescent="0.3">
      <c r="A48" s="97" t="s">
        <v>113</v>
      </c>
      <c r="B48" s="8"/>
      <c r="C48" s="31">
        <f>C46+C47</f>
        <v>9260</v>
      </c>
      <c r="D48" s="31">
        <f t="shared" ref="D48:K48" si="186">D46+D47</f>
        <v>9260</v>
      </c>
      <c r="E48" s="31">
        <f t="shared" si="186"/>
        <v>9260</v>
      </c>
      <c r="F48" s="31">
        <f t="shared" si="186"/>
        <v>9260</v>
      </c>
      <c r="G48" s="31">
        <f t="shared" si="186"/>
        <v>9260</v>
      </c>
      <c r="H48" s="31">
        <f t="shared" si="186"/>
        <v>9260</v>
      </c>
      <c r="I48" s="31">
        <f t="shared" si="186"/>
        <v>9260</v>
      </c>
      <c r="J48" s="31">
        <f t="shared" si="186"/>
        <v>9260</v>
      </c>
      <c r="K48" s="31">
        <f t="shared" si="186"/>
        <v>9260</v>
      </c>
    </row>
    <row r="49" spans="1:11" x14ac:dyDescent="0.3">
      <c r="A49" s="7" t="s">
        <v>9</v>
      </c>
      <c r="B49" s="7"/>
      <c r="C49" s="7"/>
      <c r="D49" s="7"/>
      <c r="E49" s="7"/>
      <c r="F49" s="7"/>
      <c r="G49" s="7"/>
      <c r="H49" s="7"/>
      <c r="I49" s="7"/>
      <c r="J49" s="7"/>
      <c r="K49" s="7"/>
    </row>
    <row r="51" spans="1:11" x14ac:dyDescent="0.3">
      <c r="A51" s="20" t="s">
        <v>104</v>
      </c>
    </row>
    <row r="53" spans="1:11" x14ac:dyDescent="0.3">
      <c r="A53" s="360" t="s">
        <v>272</v>
      </c>
      <c r="B53" s="67" t="s">
        <v>110</v>
      </c>
      <c r="C53" s="4"/>
      <c r="D53" s="4" t="s">
        <v>105</v>
      </c>
      <c r="E53" s="68">
        <v>0.05</v>
      </c>
    </row>
    <row r="54" spans="1:11" x14ac:dyDescent="0.3">
      <c r="A54" s="424">
        <v>240000</v>
      </c>
      <c r="B54" s="425">
        <f>0.85*A54</f>
        <v>204000</v>
      </c>
      <c r="C54" s="4"/>
      <c r="D54" s="4" t="s">
        <v>106</v>
      </c>
      <c r="E54" s="4">
        <v>10</v>
      </c>
    </row>
    <row r="56" spans="1:11" x14ac:dyDescent="0.3">
      <c r="B56" s="99" t="s">
        <v>111</v>
      </c>
      <c r="C56" s="99" t="s">
        <v>107</v>
      </c>
      <c r="D56" s="99" t="s">
        <v>108</v>
      </c>
      <c r="E56" s="99" t="s">
        <v>109</v>
      </c>
    </row>
    <row r="57" spans="1:11" x14ac:dyDescent="0.3">
      <c r="A57" s="7">
        <v>2023</v>
      </c>
      <c r="B57" s="116">
        <f>($B$54*$E$53)/(1-(1+$E$53)^(-$E$54))</f>
        <v>26418.933292953163</v>
      </c>
      <c r="C57" s="116">
        <f>B54*E53</f>
        <v>10200</v>
      </c>
      <c r="D57" s="116">
        <f>B57-C57</f>
        <v>16218.933292953163</v>
      </c>
      <c r="E57" s="116">
        <f>B54-D57</f>
        <v>187781.06670704685</v>
      </c>
    </row>
    <row r="58" spans="1:11" x14ac:dyDescent="0.3">
      <c r="A58" s="7">
        <v>2024</v>
      </c>
      <c r="B58" s="116">
        <f t="shared" ref="B58:B66" si="187">($B$54*$E$53)/(1-(1+$E$53)^(-$E$54))</f>
        <v>26418.933292953163</v>
      </c>
      <c r="C58" s="116">
        <f>E57*$E$53</f>
        <v>9389.0533353523424</v>
      </c>
      <c r="D58" s="116">
        <f>B58-C58</f>
        <v>17029.87995760082</v>
      </c>
      <c r="E58" s="116">
        <f>E57-D58</f>
        <v>170751.18674944603</v>
      </c>
    </row>
    <row r="59" spans="1:11" x14ac:dyDescent="0.3">
      <c r="A59" s="7">
        <v>2025</v>
      </c>
      <c r="B59" s="116">
        <f t="shared" si="187"/>
        <v>26418.933292953163</v>
      </c>
      <c r="C59" s="116">
        <f>E58*$E$53</f>
        <v>8537.5593374723012</v>
      </c>
      <c r="D59" s="116">
        <f t="shared" ref="D59:D66" si="188">B59-C59</f>
        <v>17881.373955480864</v>
      </c>
      <c r="E59" s="116">
        <f>E58-D59</f>
        <v>152869.81279396516</v>
      </c>
    </row>
    <row r="60" spans="1:11" x14ac:dyDescent="0.3">
      <c r="A60" s="7">
        <v>2026</v>
      </c>
      <c r="B60" s="116">
        <f t="shared" si="187"/>
        <v>26418.933292953163</v>
      </c>
      <c r="C60" s="116">
        <f t="shared" ref="C60:C66" si="189">E59*$E$53</f>
        <v>7643.4906396982587</v>
      </c>
      <c r="D60" s="116">
        <f t="shared" si="188"/>
        <v>18775.442653254904</v>
      </c>
      <c r="E60" s="116">
        <f>E59-D60</f>
        <v>134094.37014071026</v>
      </c>
    </row>
    <row r="61" spans="1:11" x14ac:dyDescent="0.3">
      <c r="A61" s="7">
        <v>2027</v>
      </c>
      <c r="B61" s="116">
        <f t="shared" si="187"/>
        <v>26418.933292953163</v>
      </c>
      <c r="C61" s="116">
        <f t="shared" si="189"/>
        <v>6704.7185070355135</v>
      </c>
      <c r="D61" s="116">
        <f t="shared" si="188"/>
        <v>19714.214785917648</v>
      </c>
      <c r="E61" s="116">
        <f t="shared" ref="E61:E66" si="190">E60-D61</f>
        <v>114380.15535479262</v>
      </c>
    </row>
    <row r="62" spans="1:11" x14ac:dyDescent="0.3">
      <c r="A62" s="7">
        <v>2028</v>
      </c>
      <c r="B62" s="116">
        <f t="shared" si="187"/>
        <v>26418.933292953163</v>
      </c>
      <c r="C62" s="116">
        <f t="shared" si="189"/>
        <v>5719.0077677396312</v>
      </c>
      <c r="D62" s="116">
        <f t="shared" si="188"/>
        <v>20699.925525213534</v>
      </c>
      <c r="E62" s="116">
        <f t="shared" si="190"/>
        <v>93680.229829579082</v>
      </c>
    </row>
    <row r="63" spans="1:11" x14ac:dyDescent="0.3">
      <c r="A63" s="7">
        <v>2029</v>
      </c>
      <c r="B63" s="116">
        <f t="shared" si="187"/>
        <v>26418.933292953163</v>
      </c>
      <c r="C63" s="116">
        <f t="shared" si="189"/>
        <v>4684.0114914789547</v>
      </c>
      <c r="D63" s="116">
        <f t="shared" si="188"/>
        <v>21734.921801474207</v>
      </c>
      <c r="E63" s="116">
        <f t="shared" si="190"/>
        <v>71945.308028104875</v>
      </c>
    </row>
    <row r="64" spans="1:11" x14ac:dyDescent="0.3">
      <c r="A64" s="7">
        <v>2030</v>
      </c>
      <c r="B64" s="116">
        <f t="shared" si="187"/>
        <v>26418.933292953163</v>
      </c>
      <c r="C64" s="116">
        <f t="shared" si="189"/>
        <v>3597.2654014052441</v>
      </c>
      <c r="D64" s="116">
        <f t="shared" si="188"/>
        <v>22821.667891547921</v>
      </c>
      <c r="E64" s="116">
        <f t="shared" si="190"/>
        <v>49123.640136556955</v>
      </c>
    </row>
    <row r="65" spans="1:5" x14ac:dyDescent="0.3">
      <c r="A65" s="7">
        <v>2031</v>
      </c>
      <c r="B65" s="116">
        <f t="shared" si="187"/>
        <v>26418.933292953163</v>
      </c>
      <c r="C65" s="116">
        <f t="shared" si="189"/>
        <v>2456.182006827848</v>
      </c>
      <c r="D65" s="116">
        <f t="shared" si="188"/>
        <v>23962.751286125316</v>
      </c>
      <c r="E65" s="116">
        <f>E64-D65</f>
        <v>25160.888850431638</v>
      </c>
    </row>
    <row r="66" spans="1:5" x14ac:dyDescent="0.3">
      <c r="A66" s="7">
        <v>2032</v>
      </c>
      <c r="B66" s="116">
        <f t="shared" si="187"/>
        <v>26418.933292953163</v>
      </c>
      <c r="C66" s="116">
        <f t="shared" si="189"/>
        <v>1258.0444425215819</v>
      </c>
      <c r="D66" s="116">
        <f t="shared" si="188"/>
        <v>25160.88885043158</v>
      </c>
      <c r="E66" s="116">
        <f t="shared" si="190"/>
        <v>5.8207660913467407E-11</v>
      </c>
    </row>
  </sheetData>
  <mergeCells count="3">
    <mergeCell ref="C29:C30"/>
    <mergeCell ref="A3:B3"/>
    <mergeCell ref="A4:B4"/>
  </mergeCells>
  <pageMargins left="0.7" right="0.7" top="0.75" bottom="0.75" header="0.3" footer="0.3"/>
  <pageSetup paperSize="9" orientation="portrait" r:id="rId1"/>
  <ignoredErrors>
    <ignoredError sqref="D29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8FFD50-F74E-4B7B-A2D9-85BF6910FEFE}">
  <sheetPr>
    <tabColor theme="7" tint="0.39997558519241921"/>
  </sheetPr>
  <dimension ref="B2:DZ80"/>
  <sheetViews>
    <sheetView tabSelected="1" topLeftCell="J19" zoomScaleNormal="100" workbookViewId="0">
      <selection activeCell="W23" sqref="W23"/>
    </sheetView>
  </sheetViews>
  <sheetFormatPr defaultColWidth="8.88671875" defaultRowHeight="14.4" x14ac:dyDescent="0.3"/>
  <cols>
    <col min="2" max="2" width="39.88671875" bestFit="1" customWidth="1"/>
    <col min="3" max="3" width="18" bestFit="1" customWidth="1"/>
    <col min="4" max="4" width="14.109375" bestFit="1" customWidth="1"/>
    <col min="5" max="5" width="21.44140625" customWidth="1"/>
    <col min="6" max="7" width="11.6640625" bestFit="1" customWidth="1"/>
    <col min="8" max="8" width="14" bestFit="1" customWidth="1"/>
    <col min="9" max="9" width="12.21875" bestFit="1" customWidth="1"/>
    <col min="10" max="10" width="12.77734375" bestFit="1" customWidth="1"/>
    <col min="11" max="12" width="11.5546875" bestFit="1" customWidth="1"/>
    <col min="13" max="13" width="15.6640625" customWidth="1"/>
    <col min="14" max="15" width="12.88671875" customWidth="1"/>
    <col min="16" max="16" width="22" customWidth="1"/>
    <col min="17" max="20" width="13.109375" bestFit="1" customWidth="1"/>
    <col min="21" max="21" width="14.5546875" customWidth="1"/>
    <col min="22" max="51" width="13.109375" bestFit="1" customWidth="1"/>
    <col min="52" max="58" width="11.77734375" bestFit="1" customWidth="1"/>
    <col min="59" max="63" width="13" bestFit="1" customWidth="1"/>
    <col min="64" max="64" width="11.6640625" bestFit="1" customWidth="1"/>
    <col min="65" max="73" width="12.5546875" bestFit="1" customWidth="1"/>
    <col min="74" max="75" width="12.77734375" bestFit="1" customWidth="1"/>
    <col min="76" max="85" width="12.5546875" bestFit="1" customWidth="1"/>
    <col min="86" max="87" width="12.77734375" bestFit="1" customWidth="1"/>
    <col min="88" max="97" width="12.5546875" bestFit="1" customWidth="1"/>
    <col min="98" max="100" width="12.77734375" bestFit="1" customWidth="1"/>
    <col min="101" max="109" width="12.5546875" bestFit="1" customWidth="1"/>
    <col min="110" max="111" width="12.77734375" bestFit="1" customWidth="1"/>
    <col min="112" max="121" width="12.5546875" bestFit="1" customWidth="1"/>
    <col min="122" max="122" width="12.77734375" bestFit="1" customWidth="1"/>
    <col min="123" max="123" width="12.6640625" bestFit="1" customWidth="1"/>
  </cols>
  <sheetData>
    <row r="2" spans="2:16" ht="14.4" customHeight="1" x14ac:dyDescent="0.3">
      <c r="B2" s="451" t="s">
        <v>25</v>
      </c>
      <c r="C2" s="451"/>
      <c r="D2" s="451"/>
    </row>
    <row r="3" spans="2:16" ht="15" thickBot="1" x14ac:dyDescent="0.35">
      <c r="B3" s="452"/>
      <c r="C3" s="452"/>
      <c r="D3" s="452"/>
    </row>
    <row r="5" spans="2:16" ht="15.75" customHeight="1" x14ac:dyDescent="0.3">
      <c r="B5" s="453" t="s">
        <v>26</v>
      </c>
      <c r="C5" s="454"/>
      <c r="D5" s="256"/>
      <c r="E5" s="257"/>
      <c r="G5" s="257"/>
      <c r="K5" s="293"/>
      <c r="M5" s="287"/>
      <c r="N5" s="288"/>
    </row>
    <row r="6" spans="2:16" ht="43.2" x14ac:dyDescent="0.3">
      <c r="B6" s="73" t="s">
        <v>29</v>
      </c>
      <c r="C6" s="74" t="s">
        <v>30</v>
      </c>
      <c r="D6" s="251" t="s">
        <v>74</v>
      </c>
      <c r="E6" s="252" t="s">
        <v>75</v>
      </c>
      <c r="F6" s="258" t="s">
        <v>31</v>
      </c>
      <c r="G6" s="264" t="s">
        <v>32</v>
      </c>
      <c r="H6" s="269" t="s">
        <v>33</v>
      </c>
      <c r="I6" s="231" t="s">
        <v>27</v>
      </c>
      <c r="K6" s="258" t="s">
        <v>255</v>
      </c>
      <c r="L6" s="301" t="s">
        <v>257</v>
      </c>
      <c r="M6" s="302" t="s">
        <v>256</v>
      </c>
      <c r="N6" s="289"/>
      <c r="P6" s="228" t="s">
        <v>28</v>
      </c>
    </row>
    <row r="7" spans="2:16" x14ac:dyDescent="0.3">
      <c r="B7" s="235" t="s">
        <v>34</v>
      </c>
      <c r="C7" s="75" t="s">
        <v>35</v>
      </c>
      <c r="D7" s="253">
        <v>2310.42</v>
      </c>
      <c r="E7" s="253">
        <f>D7*13</f>
        <v>30035.46</v>
      </c>
      <c r="F7" s="260">
        <f t="shared" ref="F7:F12" si="0">E7*$P$9</f>
        <v>7151.4430259999999</v>
      </c>
      <c r="G7" s="266">
        <f t="shared" ref="G7:G12" si="1">$P$11*E7</f>
        <v>330.39005999999995</v>
      </c>
      <c r="H7" s="270">
        <f t="shared" ref="H7:H12" si="2">E7/13.5</f>
        <v>2224.8488888888887</v>
      </c>
      <c r="I7" s="76">
        <f t="shared" ref="I7:I12" si="3">H7+G7+F7+E7</f>
        <v>39742.141974888887</v>
      </c>
      <c r="K7" s="259">
        <f t="shared" ref="K7:K12" si="4">F7/13</f>
        <v>550.11100199999998</v>
      </c>
      <c r="L7" s="265">
        <f t="shared" ref="L7:M12" si="5">G7/12</f>
        <v>27.532504999999997</v>
      </c>
      <c r="M7" s="273">
        <f t="shared" si="5"/>
        <v>185.40407407407406</v>
      </c>
      <c r="N7" s="290"/>
      <c r="P7" s="229">
        <v>13</v>
      </c>
    </row>
    <row r="8" spans="2:16" x14ac:dyDescent="0.3">
      <c r="B8" s="236" t="s">
        <v>37</v>
      </c>
      <c r="C8" s="77" t="s">
        <v>35</v>
      </c>
      <c r="D8" s="254">
        <v>1380</v>
      </c>
      <c r="E8" s="254">
        <f t="shared" ref="E8:E10" si="6">D8*13</f>
        <v>17940</v>
      </c>
      <c r="F8" s="261">
        <f t="shared" si="0"/>
        <v>4271.5140000000001</v>
      </c>
      <c r="G8" s="267">
        <f t="shared" si="1"/>
        <v>197.33999999999997</v>
      </c>
      <c r="H8" s="271">
        <f t="shared" si="2"/>
        <v>1328.8888888888889</v>
      </c>
      <c r="I8" s="76">
        <f t="shared" si="3"/>
        <v>23737.74288888889</v>
      </c>
      <c r="K8" s="259">
        <f t="shared" si="4"/>
        <v>328.57800000000003</v>
      </c>
      <c r="L8" s="265">
        <f t="shared" si="5"/>
        <v>16.444999999999997</v>
      </c>
      <c r="M8" s="273">
        <f t="shared" si="5"/>
        <v>110.74074074074075</v>
      </c>
      <c r="N8" s="290"/>
      <c r="P8" s="228" t="s">
        <v>36</v>
      </c>
    </row>
    <row r="9" spans="2:16" x14ac:dyDescent="0.3">
      <c r="B9" s="236" t="s">
        <v>38</v>
      </c>
      <c r="C9" s="77" t="s">
        <v>35</v>
      </c>
      <c r="D9" s="254">
        <v>1466</v>
      </c>
      <c r="E9" s="254">
        <f>D9*13</f>
        <v>19058</v>
      </c>
      <c r="F9" s="261">
        <f t="shared" si="0"/>
        <v>4537.7098000000005</v>
      </c>
      <c r="G9" s="267">
        <f t="shared" si="1"/>
        <v>209.63799999999998</v>
      </c>
      <c r="H9" s="271">
        <f t="shared" si="2"/>
        <v>1411.7037037037037</v>
      </c>
      <c r="I9" s="76">
        <f t="shared" si="3"/>
        <v>25217.051503703704</v>
      </c>
      <c r="K9" s="259">
        <f t="shared" si="4"/>
        <v>349.05460000000005</v>
      </c>
      <c r="L9" s="265">
        <f t="shared" si="5"/>
        <v>17.46983333333333</v>
      </c>
      <c r="M9" s="273">
        <f t="shared" si="5"/>
        <v>117.64197530864197</v>
      </c>
      <c r="N9" s="290"/>
      <c r="P9" s="230">
        <v>0.23810000000000001</v>
      </c>
    </row>
    <row r="10" spans="2:16" x14ac:dyDescent="0.3">
      <c r="B10" s="236" t="s">
        <v>39</v>
      </c>
      <c r="C10" s="77" t="s">
        <v>35</v>
      </c>
      <c r="D10" s="254">
        <v>1231</v>
      </c>
      <c r="E10" s="254">
        <f t="shared" si="6"/>
        <v>16003</v>
      </c>
      <c r="F10" s="261">
        <f t="shared" si="0"/>
        <v>3810.3143</v>
      </c>
      <c r="G10" s="267">
        <f t="shared" si="1"/>
        <v>176.03299999999999</v>
      </c>
      <c r="H10" s="271">
        <f t="shared" si="2"/>
        <v>1185.4074074074074</v>
      </c>
      <c r="I10" s="76">
        <f t="shared" si="3"/>
        <v>21174.754707407406</v>
      </c>
      <c r="K10" s="259">
        <f t="shared" si="4"/>
        <v>293.10109999999997</v>
      </c>
      <c r="L10" s="265">
        <f t="shared" si="5"/>
        <v>14.669416666666665</v>
      </c>
      <c r="M10" s="273">
        <f t="shared" si="5"/>
        <v>98.783950617283949</v>
      </c>
      <c r="N10" s="290"/>
      <c r="P10" s="228" t="s">
        <v>32</v>
      </c>
    </row>
    <row r="11" spans="2:16" x14ac:dyDescent="0.3">
      <c r="B11" s="236" t="s">
        <v>41</v>
      </c>
      <c r="C11" s="77" t="s">
        <v>35</v>
      </c>
      <c r="D11" s="254">
        <v>700</v>
      </c>
      <c r="E11" s="254">
        <f>D11*13</f>
        <v>9100</v>
      </c>
      <c r="F11" s="261">
        <f t="shared" si="0"/>
        <v>2166.71</v>
      </c>
      <c r="G11" s="267">
        <f t="shared" si="1"/>
        <v>100.1</v>
      </c>
      <c r="H11" s="271">
        <f t="shared" si="2"/>
        <v>674.07407407407402</v>
      </c>
      <c r="I11" s="76">
        <f t="shared" si="3"/>
        <v>12040.884074074074</v>
      </c>
      <c r="K11" s="259">
        <f t="shared" si="4"/>
        <v>166.67000000000002</v>
      </c>
      <c r="L11" s="265">
        <f t="shared" si="5"/>
        <v>8.3416666666666668</v>
      </c>
      <c r="M11" s="273">
        <f t="shared" si="5"/>
        <v>56.172839506172835</v>
      </c>
      <c r="N11" s="290"/>
      <c r="P11" s="230">
        <v>1.0999999999999999E-2</v>
      </c>
    </row>
    <row r="12" spans="2:16" x14ac:dyDescent="0.3">
      <c r="B12" s="237" t="s">
        <v>42</v>
      </c>
      <c r="C12" s="78" t="s">
        <v>35</v>
      </c>
      <c r="D12" s="255">
        <v>1050</v>
      </c>
      <c r="E12" s="255">
        <f>D12*13</f>
        <v>13650</v>
      </c>
      <c r="F12" s="262">
        <f t="shared" si="0"/>
        <v>3250.0650000000001</v>
      </c>
      <c r="G12" s="268">
        <f t="shared" si="1"/>
        <v>150.14999999999998</v>
      </c>
      <c r="H12" s="272">
        <f t="shared" si="2"/>
        <v>1011.1111111111111</v>
      </c>
      <c r="I12" s="76">
        <f t="shared" si="3"/>
        <v>18061.326111111113</v>
      </c>
      <c r="K12" s="259">
        <f t="shared" si="4"/>
        <v>250.005</v>
      </c>
      <c r="L12" s="265">
        <f t="shared" si="5"/>
        <v>12.512499999999998</v>
      </c>
      <c r="M12" s="273">
        <f t="shared" si="5"/>
        <v>84.259259259259252</v>
      </c>
      <c r="N12" s="291"/>
      <c r="P12" s="228" t="s">
        <v>33</v>
      </c>
    </row>
    <row r="13" spans="2:16" x14ac:dyDescent="0.3">
      <c r="B13" s="79" t="s">
        <v>57</v>
      </c>
      <c r="C13" s="7"/>
      <c r="D13" s="7"/>
      <c r="E13" s="7"/>
      <c r="F13" s="7"/>
      <c r="G13" s="7"/>
      <c r="H13" s="7"/>
      <c r="I13" s="7">
        <v>0</v>
      </c>
      <c r="K13" s="115"/>
      <c r="L13" s="263"/>
      <c r="M13" s="274"/>
      <c r="N13" s="291"/>
      <c r="P13" s="227">
        <v>6.9099999999999995E-2</v>
      </c>
    </row>
    <row r="14" spans="2:16" x14ac:dyDescent="0.3">
      <c r="B14" s="284" t="s">
        <v>40</v>
      </c>
      <c r="C14" s="285" t="s">
        <v>35</v>
      </c>
      <c r="D14" s="286">
        <v>700</v>
      </c>
      <c r="E14" s="286">
        <f>D14*13</f>
        <v>9100</v>
      </c>
      <c r="F14" s="297">
        <f>E14*$P$9</f>
        <v>2166.71</v>
      </c>
      <c r="G14" s="298">
        <f>$P$11*E14</f>
        <v>100.1</v>
      </c>
      <c r="H14" s="299">
        <f>E14/13.5</f>
        <v>674.07407407407402</v>
      </c>
      <c r="I14" s="300">
        <f>H14+G14+F14+E14</f>
        <v>12040.884074074074</v>
      </c>
      <c r="K14" s="294">
        <f>F14/13</f>
        <v>166.67000000000002</v>
      </c>
      <c r="L14" s="295">
        <f>G14/12</f>
        <v>8.3416666666666668</v>
      </c>
      <c r="M14" s="296">
        <f>H14/12</f>
        <v>56.172839506172835</v>
      </c>
      <c r="N14" s="292"/>
    </row>
    <row r="16" spans="2:16" x14ac:dyDescent="0.3">
      <c r="E16" s="80"/>
      <c r="H16" s="81"/>
    </row>
    <row r="17" spans="2:22" ht="15.6" x14ac:dyDescent="0.3">
      <c r="B17" s="457" t="s">
        <v>26</v>
      </c>
      <c r="C17" s="458"/>
      <c r="D17" s="82" t="s">
        <v>43</v>
      </c>
      <c r="E17" s="80"/>
    </row>
    <row r="18" spans="2:22" ht="15" thickBot="1" x14ac:dyDescent="0.35">
      <c r="B18" s="187"/>
      <c r="C18" s="187"/>
      <c r="E18" s="80"/>
    </row>
    <row r="19" spans="2:22" x14ac:dyDescent="0.3">
      <c r="B19" s="459" t="s">
        <v>45</v>
      </c>
      <c r="C19" s="460"/>
      <c r="D19" s="189" t="s">
        <v>44</v>
      </c>
    </row>
    <row r="20" spans="2:22" x14ac:dyDescent="0.3">
      <c r="B20" s="83" t="s">
        <v>46</v>
      </c>
      <c r="C20" s="84" t="s">
        <v>47</v>
      </c>
      <c r="D20" s="105">
        <v>2000</v>
      </c>
    </row>
    <row r="21" spans="2:22" x14ac:dyDescent="0.3">
      <c r="B21" s="85" t="s">
        <v>48</v>
      </c>
      <c r="C21" s="86" t="s">
        <v>47</v>
      </c>
      <c r="D21" s="105">
        <v>2000</v>
      </c>
    </row>
    <row r="22" spans="2:22" x14ac:dyDescent="0.3">
      <c r="B22" s="85" t="s">
        <v>49</v>
      </c>
      <c r="C22" s="86" t="s">
        <v>47</v>
      </c>
      <c r="D22" s="105">
        <v>2000</v>
      </c>
    </row>
    <row r="23" spans="2:22" ht="15" thickBot="1" x14ac:dyDescent="0.35">
      <c r="B23" s="102" t="s">
        <v>78</v>
      </c>
      <c r="C23" s="103" t="s">
        <v>47</v>
      </c>
      <c r="D23" s="106">
        <v>5000</v>
      </c>
    </row>
    <row r="24" spans="2:22" x14ac:dyDescent="0.3">
      <c r="P24" t="s">
        <v>254</v>
      </c>
    </row>
    <row r="25" spans="2:22" ht="15" thickBot="1" x14ac:dyDescent="0.35">
      <c r="B25" s="456" t="s">
        <v>56</v>
      </c>
      <c r="C25" s="456"/>
    </row>
    <row r="26" spans="2:22" x14ac:dyDescent="0.3">
      <c r="B26" s="8"/>
      <c r="C26" s="8">
        <v>2022</v>
      </c>
      <c r="D26" s="8">
        <v>2023</v>
      </c>
      <c r="E26" s="8">
        <v>2024</v>
      </c>
      <c r="F26" s="8">
        <v>2025</v>
      </c>
      <c r="G26" s="8">
        <v>2026</v>
      </c>
      <c r="H26" s="8">
        <v>2027</v>
      </c>
      <c r="I26" s="8">
        <v>2028</v>
      </c>
      <c r="J26" s="8">
        <v>2029</v>
      </c>
      <c r="K26" s="8">
        <v>2030</v>
      </c>
      <c r="L26" s="8">
        <v>2031</v>
      </c>
      <c r="M26" s="17" t="s">
        <v>8</v>
      </c>
      <c r="P26" s="182" t="s">
        <v>208</v>
      </c>
      <c r="Q26" s="108">
        <v>2022</v>
      </c>
      <c r="R26" s="108">
        <v>2023</v>
      </c>
      <c r="S26" s="108">
        <v>2024</v>
      </c>
      <c r="T26" s="108">
        <v>2025</v>
      </c>
      <c r="U26" s="108">
        <v>2026</v>
      </c>
      <c r="V26" s="183" t="s">
        <v>8</v>
      </c>
    </row>
    <row r="27" spans="2:22" x14ac:dyDescent="0.3">
      <c r="B27" s="79" t="s">
        <v>34</v>
      </c>
      <c r="C27" s="7">
        <v>0</v>
      </c>
      <c r="D27" s="7">
        <v>1</v>
      </c>
      <c r="E27" s="7">
        <v>1</v>
      </c>
      <c r="F27" s="7">
        <v>1</v>
      </c>
      <c r="G27" s="7">
        <v>1</v>
      </c>
      <c r="H27" s="7">
        <v>1</v>
      </c>
      <c r="I27" s="7">
        <v>1</v>
      </c>
      <c r="J27" s="7">
        <v>1</v>
      </c>
      <c r="K27" s="7">
        <v>1</v>
      </c>
      <c r="L27" s="7">
        <v>1</v>
      </c>
      <c r="M27" s="7">
        <v>1</v>
      </c>
      <c r="P27" s="184" t="s">
        <v>34</v>
      </c>
      <c r="Q27" s="7">
        <v>0</v>
      </c>
      <c r="R27" s="7">
        <v>1</v>
      </c>
      <c r="S27" s="7">
        <v>0</v>
      </c>
      <c r="T27" s="7">
        <v>0</v>
      </c>
      <c r="U27" s="7">
        <v>0</v>
      </c>
      <c r="V27" s="185">
        <v>1</v>
      </c>
    </row>
    <row r="28" spans="2:22" x14ac:dyDescent="0.3">
      <c r="B28" s="79" t="s">
        <v>37</v>
      </c>
      <c r="C28" s="7">
        <v>0</v>
      </c>
      <c r="D28" s="7">
        <v>1</v>
      </c>
      <c r="E28" s="7">
        <v>1</v>
      </c>
      <c r="F28" s="7">
        <v>1</v>
      </c>
      <c r="G28" s="7">
        <v>1</v>
      </c>
      <c r="H28" s="7">
        <v>1</v>
      </c>
      <c r="I28" s="7">
        <v>1</v>
      </c>
      <c r="J28" s="7">
        <v>1</v>
      </c>
      <c r="K28" s="7">
        <v>1</v>
      </c>
      <c r="L28" s="7">
        <v>1</v>
      </c>
      <c r="M28" s="7">
        <v>1</v>
      </c>
      <c r="P28" s="184" t="s">
        <v>37</v>
      </c>
      <c r="Q28" s="7">
        <v>0</v>
      </c>
      <c r="R28" s="7">
        <v>1</v>
      </c>
      <c r="S28" s="7">
        <v>0</v>
      </c>
      <c r="T28" s="7">
        <v>0</v>
      </c>
      <c r="U28" s="7">
        <v>0</v>
      </c>
      <c r="V28" s="185">
        <v>1</v>
      </c>
    </row>
    <row r="29" spans="2:22" x14ac:dyDescent="0.3">
      <c r="B29" s="79" t="s">
        <v>121</v>
      </c>
      <c r="C29" s="7">
        <v>0</v>
      </c>
      <c r="D29" s="7">
        <v>1</v>
      </c>
      <c r="E29" s="7">
        <v>1</v>
      </c>
      <c r="F29" s="7">
        <v>1</v>
      </c>
      <c r="G29" s="7">
        <v>1</v>
      </c>
      <c r="H29" s="7">
        <v>1</v>
      </c>
      <c r="I29" s="7">
        <v>1</v>
      </c>
      <c r="J29" s="7">
        <v>1</v>
      </c>
      <c r="K29" s="7">
        <v>1</v>
      </c>
      <c r="L29" s="7">
        <v>1</v>
      </c>
      <c r="M29" s="7">
        <v>1</v>
      </c>
      <c r="P29" s="184" t="s">
        <v>121</v>
      </c>
      <c r="Q29" s="7">
        <v>0</v>
      </c>
      <c r="R29" s="7">
        <v>1</v>
      </c>
      <c r="S29" s="7">
        <v>0</v>
      </c>
      <c r="T29" s="7">
        <v>0</v>
      </c>
      <c r="U29" s="7">
        <v>0</v>
      </c>
      <c r="V29" s="185">
        <v>1</v>
      </c>
    </row>
    <row r="30" spans="2:22" x14ac:dyDescent="0.3">
      <c r="B30" s="79" t="s">
        <v>207</v>
      </c>
      <c r="C30" s="7">
        <v>1</v>
      </c>
      <c r="D30" s="7">
        <v>1</v>
      </c>
      <c r="E30" s="7">
        <v>2</v>
      </c>
      <c r="F30" s="7">
        <v>2</v>
      </c>
      <c r="G30" s="7">
        <v>2</v>
      </c>
      <c r="H30" s="7">
        <v>2</v>
      </c>
      <c r="I30" s="7">
        <v>2</v>
      </c>
      <c r="J30" s="7">
        <v>2</v>
      </c>
      <c r="K30" s="7">
        <v>2</v>
      </c>
      <c r="L30" s="7">
        <v>2</v>
      </c>
      <c r="M30" s="7">
        <v>2</v>
      </c>
      <c r="P30" s="184" t="s">
        <v>207</v>
      </c>
      <c r="Q30" s="7">
        <v>1</v>
      </c>
      <c r="R30" s="7">
        <v>0</v>
      </c>
      <c r="S30" s="7">
        <v>1</v>
      </c>
      <c r="T30" s="7">
        <v>0</v>
      </c>
      <c r="U30" s="7">
        <v>0</v>
      </c>
      <c r="V30" s="185">
        <v>2</v>
      </c>
    </row>
    <row r="31" spans="2:22" x14ac:dyDescent="0.3">
      <c r="B31" s="79" t="s">
        <v>40</v>
      </c>
      <c r="C31" s="7">
        <v>0</v>
      </c>
      <c r="D31" s="7">
        <v>1</v>
      </c>
      <c r="E31" s="7">
        <v>1</v>
      </c>
      <c r="F31" s="7">
        <v>2</v>
      </c>
      <c r="G31" s="7">
        <v>2</v>
      </c>
      <c r="H31" s="7">
        <v>2</v>
      </c>
      <c r="I31" s="7">
        <v>2</v>
      </c>
      <c r="J31" s="7">
        <v>2</v>
      </c>
      <c r="K31" s="7">
        <v>2</v>
      </c>
      <c r="L31" s="7">
        <v>2</v>
      </c>
      <c r="M31" s="7">
        <v>2</v>
      </c>
      <c r="P31" s="184" t="s">
        <v>40</v>
      </c>
      <c r="Q31" s="7">
        <v>0</v>
      </c>
      <c r="R31" s="7">
        <v>1</v>
      </c>
      <c r="S31" s="7">
        <v>0</v>
      </c>
      <c r="T31" s="7">
        <v>1</v>
      </c>
      <c r="U31" s="7">
        <v>0</v>
      </c>
      <c r="V31" s="185">
        <v>2</v>
      </c>
    </row>
    <row r="32" spans="2:22" x14ac:dyDescent="0.3">
      <c r="B32" s="79" t="s">
        <v>41</v>
      </c>
      <c r="C32" s="7">
        <v>1</v>
      </c>
      <c r="D32" s="7">
        <v>1</v>
      </c>
      <c r="E32" s="7">
        <v>2</v>
      </c>
      <c r="F32" s="7">
        <v>2</v>
      </c>
      <c r="G32" s="7">
        <v>3</v>
      </c>
      <c r="H32" s="7">
        <v>3</v>
      </c>
      <c r="I32" s="7">
        <v>3</v>
      </c>
      <c r="J32" s="7">
        <v>3</v>
      </c>
      <c r="K32" s="7">
        <v>3</v>
      </c>
      <c r="L32" s="7">
        <v>3</v>
      </c>
      <c r="M32" s="7">
        <v>3</v>
      </c>
      <c r="P32" s="184" t="s">
        <v>41</v>
      </c>
      <c r="Q32" s="7">
        <v>1</v>
      </c>
      <c r="R32" s="7">
        <v>0</v>
      </c>
      <c r="S32" s="7">
        <v>1</v>
      </c>
      <c r="T32" s="7">
        <v>0</v>
      </c>
      <c r="U32" s="7">
        <v>1</v>
      </c>
      <c r="V32" s="185">
        <v>3</v>
      </c>
    </row>
    <row r="33" spans="2:122" x14ac:dyDescent="0.3">
      <c r="B33" s="79" t="s">
        <v>42</v>
      </c>
      <c r="C33" s="7">
        <v>0</v>
      </c>
      <c r="D33" s="7">
        <v>1</v>
      </c>
      <c r="E33" s="7">
        <v>1</v>
      </c>
      <c r="F33" s="7">
        <v>1</v>
      </c>
      <c r="G33" s="7">
        <v>1</v>
      </c>
      <c r="H33" s="7">
        <v>1</v>
      </c>
      <c r="I33" s="7">
        <v>1</v>
      </c>
      <c r="J33" s="7">
        <v>1</v>
      </c>
      <c r="K33" s="7">
        <v>1</v>
      </c>
      <c r="L33" s="7">
        <v>1</v>
      </c>
      <c r="M33" s="7">
        <v>1</v>
      </c>
      <c r="P33" s="184" t="s">
        <v>42</v>
      </c>
      <c r="Q33" s="7">
        <v>0</v>
      </c>
      <c r="R33" s="7">
        <v>1</v>
      </c>
      <c r="S33" s="7">
        <v>0</v>
      </c>
      <c r="T33" s="7">
        <v>0</v>
      </c>
      <c r="U33" s="7">
        <v>0</v>
      </c>
      <c r="V33" s="185">
        <v>1</v>
      </c>
    </row>
    <row r="34" spans="2:122" ht="15" thickBot="1" x14ac:dyDescent="0.35">
      <c r="B34" s="79" t="s">
        <v>120</v>
      </c>
      <c r="C34" s="7">
        <v>3</v>
      </c>
      <c r="D34" s="7">
        <v>3</v>
      </c>
      <c r="E34" s="7">
        <v>3</v>
      </c>
      <c r="F34" s="7">
        <v>3</v>
      </c>
      <c r="G34" s="7">
        <v>3</v>
      </c>
      <c r="H34" s="7">
        <v>3</v>
      </c>
      <c r="I34" s="7">
        <v>3</v>
      </c>
      <c r="J34" s="7">
        <v>3</v>
      </c>
      <c r="K34" s="7">
        <v>3</v>
      </c>
      <c r="L34" s="7">
        <v>3</v>
      </c>
      <c r="M34" s="188" t="s">
        <v>178</v>
      </c>
      <c r="P34" s="186" t="s">
        <v>281</v>
      </c>
      <c r="Q34" s="10">
        <v>15</v>
      </c>
      <c r="R34" s="10">
        <v>15</v>
      </c>
      <c r="S34" s="10">
        <v>15</v>
      </c>
      <c r="T34" s="10">
        <v>15</v>
      </c>
      <c r="U34" s="10">
        <v>15</v>
      </c>
      <c r="V34" s="10">
        <v>15</v>
      </c>
    </row>
    <row r="36" spans="2:122" x14ac:dyDescent="0.3">
      <c r="B36" s="455" t="s">
        <v>269</v>
      </c>
      <c r="C36" s="455"/>
      <c r="D36" s="455"/>
      <c r="AA36" s="2"/>
      <c r="AM36" s="2"/>
      <c r="AY36" s="2"/>
      <c r="BK36" s="2"/>
    </row>
    <row r="37" spans="2:122" ht="15" thickBot="1" x14ac:dyDescent="0.35">
      <c r="N37" s="91">
        <f>SUM(C39:N39)</f>
        <v>188552.21692037035</v>
      </c>
      <c r="O37" s="81"/>
      <c r="Z37" s="225">
        <f>SUM(O39:Z39)</f>
        <v>297147.36431362957</v>
      </c>
      <c r="AL37" s="96">
        <f>SUM(AA39:AL39)</f>
        <v>369950.00331362966</v>
      </c>
      <c r="AX37" s="96">
        <f>SUM(AM39:AX39)</f>
        <v>370724.17738770362</v>
      </c>
      <c r="BJ37" s="96">
        <f>SUM(AY39:BJ39)</f>
        <v>381898.39146177773</v>
      </c>
      <c r="BV37" s="225">
        <f>SUM(BK39:BV39)</f>
        <v>381898.39146177773</v>
      </c>
      <c r="CH37" s="225">
        <f>SUM(BW39:CH39)</f>
        <v>381898.39146177773</v>
      </c>
      <c r="CT37" s="225">
        <f>SUM(CI39:CT39)</f>
        <v>381898.39146177773</v>
      </c>
      <c r="DF37" s="225">
        <f>SUM(CU39:DF39)</f>
        <v>381898.39146177773</v>
      </c>
      <c r="DR37" s="225">
        <f>SUM(DG39:DR39)</f>
        <v>381898.39146177773</v>
      </c>
    </row>
    <row r="38" spans="2:122" x14ac:dyDescent="0.3">
      <c r="B38" s="87"/>
      <c r="C38" s="88">
        <v>44562</v>
      </c>
      <c r="D38" s="88">
        <v>44593</v>
      </c>
      <c r="E38" s="88">
        <v>44621</v>
      </c>
      <c r="F38" s="88">
        <v>44652</v>
      </c>
      <c r="G38" s="88">
        <v>44682</v>
      </c>
      <c r="H38" s="88">
        <v>44713</v>
      </c>
      <c r="I38" s="88">
        <v>44743</v>
      </c>
      <c r="J38" s="88">
        <v>44774</v>
      </c>
      <c r="K38" s="354">
        <v>44805</v>
      </c>
      <c r="L38" s="356">
        <v>44835</v>
      </c>
      <c r="M38" s="357">
        <v>44866</v>
      </c>
      <c r="N38" s="358">
        <v>44896</v>
      </c>
      <c r="O38" s="355">
        <v>44927</v>
      </c>
      <c r="P38" s="242">
        <v>44958</v>
      </c>
      <c r="Q38" s="242">
        <v>44986</v>
      </c>
      <c r="R38" s="242">
        <v>45017</v>
      </c>
      <c r="S38" s="242">
        <v>45047</v>
      </c>
      <c r="T38" s="242">
        <v>45078</v>
      </c>
      <c r="U38" s="242">
        <v>45108</v>
      </c>
      <c r="V38" s="242">
        <v>45139</v>
      </c>
      <c r="W38" s="242">
        <v>45170</v>
      </c>
      <c r="X38" s="242">
        <v>45200</v>
      </c>
      <c r="Y38" s="242">
        <v>45231</v>
      </c>
      <c r="Z38" s="242">
        <v>45261</v>
      </c>
      <c r="AA38" s="89">
        <v>45292</v>
      </c>
      <c r="AB38" s="89">
        <v>45323</v>
      </c>
      <c r="AC38" s="89">
        <v>45352</v>
      </c>
      <c r="AD38" s="89">
        <v>45383</v>
      </c>
      <c r="AE38" s="89">
        <v>45413</v>
      </c>
      <c r="AF38" s="89">
        <v>45444</v>
      </c>
      <c r="AG38" s="89">
        <v>45474</v>
      </c>
      <c r="AH38" s="89">
        <v>45505</v>
      </c>
      <c r="AI38" s="89">
        <v>45536</v>
      </c>
      <c r="AJ38" s="89">
        <v>45566</v>
      </c>
      <c r="AK38" s="89">
        <v>45597</v>
      </c>
      <c r="AL38" s="89">
        <v>45627</v>
      </c>
      <c r="AM38" s="242">
        <v>45658</v>
      </c>
      <c r="AN38" s="242">
        <v>45689</v>
      </c>
      <c r="AO38" s="242">
        <v>45717</v>
      </c>
      <c r="AP38" s="242">
        <v>45748</v>
      </c>
      <c r="AQ38" s="242">
        <v>45778</v>
      </c>
      <c r="AR38" s="242">
        <v>45809</v>
      </c>
      <c r="AS38" s="242">
        <v>45839</v>
      </c>
      <c r="AT38" s="242">
        <v>45870</v>
      </c>
      <c r="AU38" s="242">
        <v>45901</v>
      </c>
      <c r="AV38" s="242">
        <v>45931</v>
      </c>
      <c r="AW38" s="242">
        <v>45962</v>
      </c>
      <c r="AX38" s="242">
        <v>45992</v>
      </c>
      <c r="AY38" s="89">
        <v>46023</v>
      </c>
      <c r="AZ38" s="89">
        <v>46054</v>
      </c>
      <c r="BA38" s="89">
        <v>46082</v>
      </c>
      <c r="BB38" s="89">
        <v>46113</v>
      </c>
      <c r="BC38" s="89">
        <v>46143</v>
      </c>
      <c r="BD38" s="89">
        <v>46174</v>
      </c>
      <c r="BE38" s="89">
        <v>46204</v>
      </c>
      <c r="BF38" s="89">
        <v>46235</v>
      </c>
      <c r="BG38" s="89">
        <v>46266</v>
      </c>
      <c r="BH38" s="89">
        <v>46296</v>
      </c>
      <c r="BI38" s="89">
        <v>46327</v>
      </c>
      <c r="BJ38" s="89">
        <v>46357</v>
      </c>
      <c r="BK38" s="242">
        <v>46388</v>
      </c>
      <c r="BL38" s="242">
        <v>46419</v>
      </c>
      <c r="BM38" s="242">
        <v>46447</v>
      </c>
      <c r="BN38" s="242">
        <v>46478</v>
      </c>
      <c r="BO38" s="242">
        <v>46508</v>
      </c>
      <c r="BP38" s="242">
        <v>46539</v>
      </c>
      <c r="BQ38" s="242">
        <v>46569</v>
      </c>
      <c r="BR38" s="242">
        <v>46600</v>
      </c>
      <c r="BS38" s="242">
        <v>46631</v>
      </c>
      <c r="BT38" s="242">
        <v>46661</v>
      </c>
      <c r="BU38" s="242">
        <v>46692</v>
      </c>
      <c r="BV38" s="242">
        <v>46722</v>
      </c>
      <c r="BW38" s="89">
        <v>46753</v>
      </c>
      <c r="BX38" s="89">
        <v>46784</v>
      </c>
      <c r="BY38" s="89">
        <v>46813</v>
      </c>
      <c r="BZ38" s="89">
        <v>46844</v>
      </c>
      <c r="CA38" s="89">
        <v>46874</v>
      </c>
      <c r="CB38" s="89">
        <v>46905</v>
      </c>
      <c r="CC38" s="89">
        <v>46935</v>
      </c>
      <c r="CD38" s="89">
        <v>46966</v>
      </c>
      <c r="CE38" s="89">
        <v>46997</v>
      </c>
      <c r="CF38" s="89">
        <v>47027</v>
      </c>
      <c r="CG38" s="89">
        <v>47058</v>
      </c>
      <c r="CH38" s="89">
        <v>47088</v>
      </c>
      <c r="CI38" s="242">
        <v>47119</v>
      </c>
      <c r="CJ38" s="242">
        <v>47150</v>
      </c>
      <c r="CK38" s="242">
        <v>47178</v>
      </c>
      <c r="CL38" s="242">
        <v>47209</v>
      </c>
      <c r="CM38" s="242">
        <v>47239</v>
      </c>
      <c r="CN38" s="242">
        <v>47270</v>
      </c>
      <c r="CO38" s="242">
        <v>47300</v>
      </c>
      <c r="CP38" s="242">
        <v>47331</v>
      </c>
      <c r="CQ38" s="242">
        <v>47362</v>
      </c>
      <c r="CR38" s="242">
        <v>47392</v>
      </c>
      <c r="CS38" s="242">
        <v>47423</v>
      </c>
      <c r="CT38" s="242">
        <v>47453</v>
      </c>
      <c r="CU38" s="89">
        <v>47484</v>
      </c>
      <c r="CV38" s="89">
        <v>47515</v>
      </c>
      <c r="CW38" s="89">
        <v>47543</v>
      </c>
      <c r="CX38" s="89">
        <v>47574</v>
      </c>
      <c r="CY38" s="89">
        <v>47604</v>
      </c>
      <c r="CZ38" s="89">
        <v>47635</v>
      </c>
      <c r="DA38" s="89">
        <v>47665</v>
      </c>
      <c r="DB38" s="89">
        <v>47696</v>
      </c>
      <c r="DC38" s="89">
        <v>47727</v>
      </c>
      <c r="DD38" s="89">
        <v>47757</v>
      </c>
      <c r="DE38" s="89">
        <v>47788</v>
      </c>
      <c r="DF38" s="89">
        <v>47818</v>
      </c>
      <c r="DG38" s="242">
        <v>47849</v>
      </c>
      <c r="DH38" s="242">
        <v>47880</v>
      </c>
      <c r="DI38" s="242">
        <v>47908</v>
      </c>
      <c r="DJ38" s="242">
        <v>47939</v>
      </c>
      <c r="DK38" s="242">
        <v>47969</v>
      </c>
      <c r="DL38" s="242">
        <v>48000</v>
      </c>
      <c r="DM38" s="242">
        <v>48030</v>
      </c>
      <c r="DN38" s="242">
        <v>48061</v>
      </c>
      <c r="DO38" s="242">
        <v>48092</v>
      </c>
      <c r="DP38" s="242">
        <v>48122</v>
      </c>
      <c r="DQ38" s="242">
        <v>48153</v>
      </c>
      <c r="DR38" s="242">
        <v>48183</v>
      </c>
    </row>
    <row r="39" spans="2:122" x14ac:dyDescent="0.3">
      <c r="B39" s="90" t="s">
        <v>58</v>
      </c>
      <c r="C39" s="398">
        <f>C49+C45+C40</f>
        <v>8463</v>
      </c>
      <c r="D39" s="398">
        <f t="shared" ref="D39:I39" si="7">D49+D45+D40</f>
        <v>9674</v>
      </c>
      <c r="E39" s="398">
        <f t="shared" si="7"/>
        <v>10831</v>
      </c>
      <c r="F39" s="398">
        <f t="shared" si="7"/>
        <v>13470</v>
      </c>
      <c r="G39" s="398">
        <f t="shared" si="7"/>
        <v>16671</v>
      </c>
      <c r="H39" s="398">
        <f t="shared" si="7"/>
        <v>17511</v>
      </c>
      <c r="I39" s="398">
        <f t="shared" si="7"/>
        <v>17371</v>
      </c>
      <c r="J39" s="398">
        <f>J49+J45+J40</f>
        <v>17371</v>
      </c>
      <c r="K39" s="399">
        <f>K49+K45+K40</f>
        <v>17371</v>
      </c>
      <c r="L39" s="400">
        <f>L49+L45+L40</f>
        <v>19939.738973456791</v>
      </c>
      <c r="M39" s="401">
        <f t="shared" ref="M39:O39" si="8">M49+M45+M40</f>
        <v>19939.738973456791</v>
      </c>
      <c r="N39" s="402">
        <f t="shared" si="8"/>
        <v>19939.738973456791</v>
      </c>
      <c r="O39" s="403">
        <f t="shared" si="8"/>
        <v>23013.206554530861</v>
      </c>
      <c r="P39" s="401">
        <f t="shared" ref="P39" si="9">P49+P45+P40</f>
        <v>23013.206554530861</v>
      </c>
      <c r="Q39" s="401">
        <f t="shared" ref="Q39" si="10">Q49+Q45+Q40</f>
        <v>23013.206554530861</v>
      </c>
      <c r="R39" s="401">
        <f t="shared" ref="R39" si="11">R49+R45+R40</f>
        <v>23013.206554530861</v>
      </c>
      <c r="S39" s="401">
        <f t="shared" ref="S39" si="12">S49+S45+S40</f>
        <v>23013.206554530861</v>
      </c>
      <c r="T39" s="401">
        <f t="shared" ref="T39" si="13">T49+T45+T40</f>
        <v>23013.206554530861</v>
      </c>
      <c r="U39" s="401">
        <f t="shared" ref="U39" si="14">U49+U45+U40</f>
        <v>23013.206554530861</v>
      </c>
      <c r="V39" s="401">
        <f t="shared" ref="V39" si="15">V49+V45+V40</f>
        <v>23013.206554530861</v>
      </c>
      <c r="W39" s="401">
        <f t="shared" ref="W39" si="16">W49+W45+W40</f>
        <v>28260.427969345677</v>
      </c>
      <c r="X39" s="401">
        <f t="shared" ref="X39" si="17">X49+X45+X40</f>
        <v>28260.427969345677</v>
      </c>
      <c r="Y39" s="401">
        <f t="shared" ref="Y39" si="18">Y49+Y45+Y40</f>
        <v>28260.427969345677</v>
      </c>
      <c r="Z39" s="401">
        <f t="shared" ref="Z39" si="19">Z49+Z45+Z40</f>
        <v>28260.427969345677</v>
      </c>
      <c r="AA39" s="401">
        <f t="shared" ref="AA39" si="20">AA49+AA45+AA40</f>
        <v>30829.166942802469</v>
      </c>
      <c r="AB39" s="401">
        <f t="shared" ref="AB39" si="21">AB49+AB45+AB40</f>
        <v>30829.166942802469</v>
      </c>
      <c r="AC39" s="401">
        <f t="shared" ref="AC39" si="22">AC49+AC45+AC40</f>
        <v>30829.166942802469</v>
      </c>
      <c r="AD39" s="401">
        <f t="shared" ref="AD39" si="23">AD49+AD45+AD40</f>
        <v>30829.166942802469</v>
      </c>
      <c r="AE39" s="401">
        <f t="shared" ref="AE39" si="24">AE49+AE45+AE40</f>
        <v>30829.166942802469</v>
      </c>
      <c r="AF39" s="401">
        <f t="shared" ref="AF39" si="25">AF49+AF45+AF40</f>
        <v>30829.166942802469</v>
      </c>
      <c r="AG39" s="401">
        <f t="shared" ref="AG39" si="26">AG49+AG45+AG40</f>
        <v>30829.166942802469</v>
      </c>
      <c r="AH39" s="401">
        <f t="shared" ref="AH39" si="27">AH49+AH45+AH40</f>
        <v>30829.166942802469</v>
      </c>
      <c r="AI39" s="401">
        <f t="shared" ref="AI39" si="28">AI49+AI45+AI40</f>
        <v>30829.166942802469</v>
      </c>
      <c r="AJ39" s="401">
        <f t="shared" ref="AJ39" si="29">AJ49+AJ45+AJ40</f>
        <v>30829.166942802469</v>
      </c>
      <c r="AK39" s="401">
        <f t="shared" ref="AK39" si="30">AK49+AK45+AK40</f>
        <v>30829.166942802469</v>
      </c>
      <c r="AL39" s="401">
        <f t="shared" ref="AL39" si="31">AL49+AL45+AL40</f>
        <v>30829.166942802469</v>
      </c>
      <c r="AM39" s="401">
        <f t="shared" ref="AM39" si="32">AM49+AM45+AM40</f>
        <v>30893.681448975305</v>
      </c>
      <c r="AN39" s="401">
        <f t="shared" ref="AN39" si="33">AN49+AN45+AN40</f>
        <v>30893.681448975305</v>
      </c>
      <c r="AO39" s="401">
        <f t="shared" ref="AO39" si="34">AO49+AO45+AO40</f>
        <v>30893.681448975305</v>
      </c>
      <c r="AP39" s="401">
        <f t="shared" ref="AP39" si="35">AP49+AP45+AP40</f>
        <v>30893.681448975305</v>
      </c>
      <c r="AQ39" s="401">
        <f t="shared" ref="AQ39" si="36">AQ49+AQ45+AQ40</f>
        <v>30893.681448975305</v>
      </c>
      <c r="AR39" s="401">
        <f t="shared" ref="AR39" si="37">AR49+AR45+AR40</f>
        <v>30893.681448975305</v>
      </c>
      <c r="AS39" s="401">
        <f t="shared" ref="AS39" si="38">AS49+AS45+AS40</f>
        <v>30893.681448975305</v>
      </c>
      <c r="AT39" s="401">
        <f t="shared" ref="AT39" si="39">AT49+AT45+AT40</f>
        <v>30893.681448975305</v>
      </c>
      <c r="AU39" s="401">
        <f t="shared" ref="AU39" si="40">AU49+AU45+AU40</f>
        <v>30893.681448975305</v>
      </c>
      <c r="AV39" s="401">
        <f t="shared" ref="AV39" si="41">AV49+AV45+AV40</f>
        <v>30893.681448975305</v>
      </c>
      <c r="AW39" s="401">
        <f t="shared" ref="AW39" si="42">AW49+AW45+AW40</f>
        <v>30893.681448975305</v>
      </c>
      <c r="AX39" s="401">
        <f t="shared" ref="AX39" si="43">AX49+AX45+AX40</f>
        <v>30893.681448975305</v>
      </c>
      <c r="AY39" s="401">
        <f t="shared" ref="AY39" si="44">AY49+AY45+AY40</f>
        <v>31824.865955148147</v>
      </c>
      <c r="AZ39" s="401">
        <f t="shared" ref="AZ39" si="45">AZ49+AZ45+AZ40</f>
        <v>31824.865955148147</v>
      </c>
      <c r="BA39" s="401">
        <f t="shared" ref="BA39" si="46">BA49+BA45+BA40</f>
        <v>31824.865955148147</v>
      </c>
      <c r="BB39" s="401">
        <f t="shared" ref="BB39" si="47">BB49+BB45+BB40</f>
        <v>31824.865955148147</v>
      </c>
      <c r="BC39" s="401">
        <f t="shared" ref="BC39" si="48">BC49+BC45+BC40</f>
        <v>31824.865955148147</v>
      </c>
      <c r="BD39" s="401">
        <f t="shared" ref="BD39" si="49">BD49+BD45+BD40</f>
        <v>31824.865955148147</v>
      </c>
      <c r="BE39" s="401">
        <f t="shared" ref="BE39" si="50">BE49+BE45+BE40</f>
        <v>31824.865955148147</v>
      </c>
      <c r="BF39" s="401">
        <f t="shared" ref="BF39" si="51">BF49+BF45+BF40</f>
        <v>31824.865955148147</v>
      </c>
      <c r="BG39" s="401">
        <f t="shared" ref="BG39" si="52">BG49+BG45+BG40</f>
        <v>31824.865955148147</v>
      </c>
      <c r="BH39" s="401">
        <f t="shared" ref="BH39" si="53">BH49+BH45+BH40</f>
        <v>31824.865955148147</v>
      </c>
      <c r="BI39" s="401">
        <f t="shared" ref="BI39" si="54">BI49+BI45+BI40</f>
        <v>31824.865955148147</v>
      </c>
      <c r="BJ39" s="401">
        <f t="shared" ref="BJ39" si="55">BJ49+BJ45+BJ40</f>
        <v>31824.865955148147</v>
      </c>
      <c r="BK39" s="401">
        <f t="shared" ref="BK39" si="56">BK49+BK45+BK40</f>
        <v>31824.865955148147</v>
      </c>
      <c r="BL39" s="401">
        <f t="shared" ref="BL39" si="57">BL49+BL45+BL40</f>
        <v>31824.865955148147</v>
      </c>
      <c r="BM39" s="401">
        <f t="shared" ref="BM39" si="58">BM49+BM45+BM40</f>
        <v>31824.865955148147</v>
      </c>
      <c r="BN39" s="401">
        <f t="shared" ref="BN39" si="59">BN49+BN45+BN40</f>
        <v>31824.865955148147</v>
      </c>
      <c r="BO39" s="401">
        <f t="shared" ref="BO39" si="60">BO49+BO45+BO40</f>
        <v>31824.865955148147</v>
      </c>
      <c r="BP39" s="401">
        <f t="shared" ref="BP39" si="61">BP49+BP45+BP40</f>
        <v>31824.865955148147</v>
      </c>
      <c r="BQ39" s="401">
        <f t="shared" ref="BQ39" si="62">BQ49+BQ45+BQ40</f>
        <v>31824.865955148147</v>
      </c>
      <c r="BR39" s="401">
        <f t="shared" ref="BR39" si="63">BR49+BR45+BR40</f>
        <v>31824.865955148147</v>
      </c>
      <c r="BS39" s="401">
        <f t="shared" ref="BS39" si="64">BS49+BS45+BS40</f>
        <v>31824.865955148147</v>
      </c>
      <c r="BT39" s="401">
        <f t="shared" ref="BT39" si="65">BT49+BT45+BT40</f>
        <v>31824.865955148147</v>
      </c>
      <c r="BU39" s="401">
        <f t="shared" ref="BU39" si="66">BU49+BU45+BU40</f>
        <v>31824.865955148147</v>
      </c>
      <c r="BV39" s="401">
        <f t="shared" ref="BV39" si="67">BV49+BV45+BV40</f>
        <v>31824.865955148147</v>
      </c>
      <c r="BW39" s="401">
        <f t="shared" ref="BW39" si="68">BW49+BW45+BW40</f>
        <v>31824.865955148147</v>
      </c>
      <c r="BX39" s="401">
        <f t="shared" ref="BX39" si="69">BX49+BX45+BX40</f>
        <v>31824.865955148147</v>
      </c>
      <c r="BY39" s="401">
        <f t="shared" ref="BY39" si="70">BY49+BY45+BY40</f>
        <v>31824.865955148147</v>
      </c>
      <c r="BZ39" s="401">
        <f t="shared" ref="BZ39" si="71">BZ49+BZ45+BZ40</f>
        <v>31824.865955148147</v>
      </c>
      <c r="CA39" s="401">
        <f t="shared" ref="CA39" si="72">CA49+CA45+CA40</f>
        <v>31824.865955148147</v>
      </c>
      <c r="CB39" s="401">
        <f t="shared" ref="CB39" si="73">CB49+CB45+CB40</f>
        <v>31824.865955148147</v>
      </c>
      <c r="CC39" s="401">
        <f t="shared" ref="CC39" si="74">CC49+CC45+CC40</f>
        <v>31824.865955148147</v>
      </c>
      <c r="CD39" s="401">
        <f t="shared" ref="CD39" si="75">CD49+CD45+CD40</f>
        <v>31824.865955148147</v>
      </c>
      <c r="CE39" s="401">
        <f t="shared" ref="CE39" si="76">CE49+CE45+CE40</f>
        <v>31824.865955148147</v>
      </c>
      <c r="CF39" s="401">
        <f t="shared" ref="CF39" si="77">CF49+CF45+CF40</f>
        <v>31824.865955148147</v>
      </c>
      <c r="CG39" s="401">
        <f t="shared" ref="CG39" si="78">CG49+CG45+CG40</f>
        <v>31824.865955148147</v>
      </c>
      <c r="CH39" s="401">
        <f t="shared" ref="CH39" si="79">CH49+CH45+CH40</f>
        <v>31824.865955148147</v>
      </c>
      <c r="CI39" s="401">
        <f t="shared" ref="CI39" si="80">CI49+CI45+CI40</f>
        <v>31824.865955148147</v>
      </c>
      <c r="CJ39" s="401">
        <f t="shared" ref="CJ39" si="81">CJ49+CJ45+CJ40</f>
        <v>31824.865955148147</v>
      </c>
      <c r="CK39" s="401">
        <f t="shared" ref="CK39" si="82">CK49+CK45+CK40</f>
        <v>31824.865955148147</v>
      </c>
      <c r="CL39" s="401">
        <f t="shared" ref="CL39" si="83">CL49+CL45+CL40</f>
        <v>31824.865955148147</v>
      </c>
      <c r="CM39" s="401">
        <f t="shared" ref="CM39" si="84">CM49+CM45+CM40</f>
        <v>31824.865955148147</v>
      </c>
      <c r="CN39" s="401">
        <f t="shared" ref="CN39" si="85">CN49+CN45+CN40</f>
        <v>31824.865955148147</v>
      </c>
      <c r="CO39" s="401">
        <f t="shared" ref="CO39" si="86">CO49+CO45+CO40</f>
        <v>31824.865955148147</v>
      </c>
      <c r="CP39" s="401">
        <f t="shared" ref="CP39" si="87">CP49+CP45+CP40</f>
        <v>31824.865955148147</v>
      </c>
      <c r="CQ39" s="401">
        <f t="shared" ref="CQ39" si="88">CQ49+CQ45+CQ40</f>
        <v>31824.865955148147</v>
      </c>
      <c r="CR39" s="401">
        <f t="shared" ref="CR39" si="89">CR49+CR45+CR40</f>
        <v>31824.865955148147</v>
      </c>
      <c r="CS39" s="401">
        <f t="shared" ref="CS39" si="90">CS49+CS45+CS40</f>
        <v>31824.865955148147</v>
      </c>
      <c r="CT39" s="401">
        <f t="shared" ref="CT39" si="91">CT49+CT45+CT40</f>
        <v>31824.865955148147</v>
      </c>
      <c r="CU39" s="401">
        <f t="shared" ref="CU39" si="92">CU49+CU45+CU40</f>
        <v>31824.865955148147</v>
      </c>
      <c r="CV39" s="401">
        <f t="shared" ref="CV39" si="93">CV49+CV45+CV40</f>
        <v>31824.865955148147</v>
      </c>
      <c r="CW39" s="401">
        <f t="shared" ref="CW39" si="94">CW49+CW45+CW40</f>
        <v>31824.865955148147</v>
      </c>
      <c r="CX39" s="401">
        <f t="shared" ref="CX39" si="95">CX49+CX45+CX40</f>
        <v>31824.865955148147</v>
      </c>
      <c r="CY39" s="401">
        <f t="shared" ref="CY39" si="96">CY49+CY45+CY40</f>
        <v>31824.865955148147</v>
      </c>
      <c r="CZ39" s="401">
        <f t="shared" ref="CZ39" si="97">CZ49+CZ45+CZ40</f>
        <v>31824.865955148147</v>
      </c>
      <c r="DA39" s="401">
        <f t="shared" ref="DA39" si="98">DA49+DA45+DA40</f>
        <v>31824.865955148147</v>
      </c>
      <c r="DB39" s="401">
        <f t="shared" ref="DB39" si="99">DB49+DB45+DB40</f>
        <v>31824.865955148147</v>
      </c>
      <c r="DC39" s="401">
        <f t="shared" ref="DC39" si="100">DC49+DC45+DC40</f>
        <v>31824.865955148147</v>
      </c>
      <c r="DD39" s="401">
        <f t="shared" ref="DD39" si="101">DD49+DD45+DD40</f>
        <v>31824.865955148147</v>
      </c>
      <c r="DE39" s="401">
        <f t="shared" ref="DE39" si="102">DE49+DE45+DE40</f>
        <v>31824.865955148147</v>
      </c>
      <c r="DF39" s="401">
        <f t="shared" ref="DF39" si="103">DF49+DF45+DF40</f>
        <v>31824.865955148147</v>
      </c>
      <c r="DG39" s="401">
        <f t="shared" ref="DG39" si="104">DG49+DG45+DG40</f>
        <v>31824.865955148147</v>
      </c>
      <c r="DH39" s="401">
        <f t="shared" ref="DH39" si="105">DH49+DH45+DH40</f>
        <v>31824.865955148147</v>
      </c>
      <c r="DI39" s="401">
        <f t="shared" ref="DI39" si="106">DI49+DI45+DI40</f>
        <v>31824.865955148147</v>
      </c>
      <c r="DJ39" s="401">
        <f t="shared" ref="DJ39" si="107">DJ49+DJ45+DJ40</f>
        <v>31824.865955148147</v>
      </c>
      <c r="DK39" s="401">
        <f t="shared" ref="DK39" si="108">DK49+DK45+DK40</f>
        <v>31824.865955148147</v>
      </c>
      <c r="DL39" s="401">
        <f t="shared" ref="DL39" si="109">DL49+DL45+DL40</f>
        <v>31824.865955148147</v>
      </c>
      <c r="DM39" s="401">
        <f t="shared" ref="DM39" si="110">DM49+DM45+DM40</f>
        <v>31824.865955148147</v>
      </c>
      <c r="DN39" s="401">
        <f t="shared" ref="DN39" si="111">DN49+DN45+DN40</f>
        <v>31824.865955148147</v>
      </c>
      <c r="DO39" s="401">
        <f t="shared" ref="DO39" si="112">DO49+DO45+DO40</f>
        <v>31824.865955148147</v>
      </c>
      <c r="DP39" s="401">
        <f t="shared" ref="DP39" si="113">DP49+DP45+DP40</f>
        <v>31824.865955148147</v>
      </c>
      <c r="DQ39" s="401">
        <f t="shared" ref="DQ39" si="114">DQ49+DQ45+DQ40</f>
        <v>31824.865955148147</v>
      </c>
      <c r="DR39" s="401">
        <f t="shared" ref="DR39" si="115">DR49+DR45+DR40</f>
        <v>31824.865955148147</v>
      </c>
    </row>
    <row r="40" spans="2:122" x14ac:dyDescent="0.3">
      <c r="B40" s="92" t="s">
        <v>59</v>
      </c>
      <c r="C40" s="404">
        <f>SUM(C41:C44)</f>
        <v>7225</v>
      </c>
      <c r="D40" s="404">
        <f t="shared" ref="D40:I40" si="116">SUM(D41:D44)</f>
        <v>8210</v>
      </c>
      <c r="E40" s="404">
        <f t="shared" si="116"/>
        <v>9290</v>
      </c>
      <c r="F40" s="404">
        <f t="shared" si="116"/>
        <v>11440</v>
      </c>
      <c r="G40" s="404">
        <f t="shared" si="116"/>
        <v>14066</v>
      </c>
      <c r="H40" s="404">
        <f t="shared" si="116"/>
        <v>14501</v>
      </c>
      <c r="I40" s="404">
        <f t="shared" si="116"/>
        <v>14570</v>
      </c>
      <c r="J40" s="404">
        <f>SUM(J41:J44)</f>
        <v>14570</v>
      </c>
      <c r="K40" s="405">
        <f>SUM(K41:K44)</f>
        <v>14570</v>
      </c>
      <c r="L40" s="406">
        <f>SUM(L41:L44)</f>
        <v>16501</v>
      </c>
      <c r="M40" s="407">
        <f t="shared" ref="M40:N40" si="117">SUM(M41:M44)</f>
        <v>16501</v>
      </c>
      <c r="N40" s="408">
        <f t="shared" si="117"/>
        <v>16501</v>
      </c>
      <c r="O40" s="409">
        <f>SUM(O41:O44)</f>
        <v>18811.419999999998</v>
      </c>
      <c r="P40" s="407">
        <f t="shared" ref="P40:U40" si="118">SUM(P41:P44)</f>
        <v>18811.419999999998</v>
      </c>
      <c r="Q40" s="407">
        <f t="shared" si="118"/>
        <v>18811.419999999998</v>
      </c>
      <c r="R40" s="407">
        <f t="shared" si="118"/>
        <v>18811.419999999998</v>
      </c>
      <c r="S40" s="407">
        <f t="shared" si="118"/>
        <v>18811.419999999998</v>
      </c>
      <c r="T40" s="407">
        <f t="shared" si="118"/>
        <v>18811.419999999998</v>
      </c>
      <c r="U40" s="407">
        <f t="shared" si="118"/>
        <v>18811.419999999998</v>
      </c>
      <c r="V40" s="407">
        <f t="shared" ref="V40" si="119">SUM(V41:V44)</f>
        <v>18811.419999999998</v>
      </c>
      <c r="W40" s="407">
        <f t="shared" ref="W40" si="120">SUM(W41:W44)</f>
        <v>22707.42</v>
      </c>
      <c r="X40" s="407">
        <f t="shared" ref="X40" si="121">SUM(X41:X44)</f>
        <v>22707.42</v>
      </c>
      <c r="Y40" s="407">
        <f t="shared" ref="Y40" si="122">SUM(Y41:Y44)</f>
        <v>22707.42</v>
      </c>
      <c r="Z40" s="407">
        <f t="shared" ref="Z40:AA40" si="123">SUM(Z41:Z44)</f>
        <v>22707.42</v>
      </c>
      <c r="AA40" s="407">
        <f t="shared" si="123"/>
        <v>24638.42</v>
      </c>
      <c r="AB40" s="407">
        <f t="shared" ref="AB40" si="124">SUM(AB41:AB44)</f>
        <v>24638.42</v>
      </c>
      <c r="AC40" s="407">
        <f t="shared" ref="AC40" si="125">SUM(AC41:AC44)</f>
        <v>24638.42</v>
      </c>
      <c r="AD40" s="407">
        <f t="shared" ref="AD40" si="126">SUM(AD41:AD44)</f>
        <v>24638.42</v>
      </c>
      <c r="AE40" s="407">
        <f t="shared" ref="AE40" si="127">SUM(AE41:AE44)</f>
        <v>24638.42</v>
      </c>
      <c r="AF40" s="407">
        <f t="shared" ref="AF40:AH40" si="128">SUM(AF41:AF44)</f>
        <v>24638.42</v>
      </c>
      <c r="AG40" s="407">
        <f t="shared" si="128"/>
        <v>24638.42</v>
      </c>
      <c r="AH40" s="407">
        <f t="shared" si="128"/>
        <v>24638.42</v>
      </c>
      <c r="AI40" s="407">
        <f t="shared" ref="AI40" si="129">SUM(AI41:AI44)</f>
        <v>24638.42</v>
      </c>
      <c r="AJ40" s="407">
        <f t="shared" ref="AJ40" si="130">SUM(AJ41:AJ44)</f>
        <v>24638.42</v>
      </c>
      <c r="AK40" s="407">
        <f t="shared" ref="AK40" si="131">SUM(AK41:AK44)</f>
        <v>24638.42</v>
      </c>
      <c r="AL40" s="407">
        <f t="shared" ref="AL40" si="132">SUM(AL41:AL44)</f>
        <v>24638.42</v>
      </c>
      <c r="AM40" s="407">
        <f t="shared" ref="AM40" si="133">SUM(AM41:AM44)</f>
        <v>24638.42</v>
      </c>
      <c r="AN40" s="407">
        <f t="shared" ref="AN40" si="134">SUM(AN41:AN44)</f>
        <v>24638.42</v>
      </c>
      <c r="AO40" s="407">
        <f t="shared" ref="AO40" si="135">SUM(AO41:AO44)</f>
        <v>24638.42</v>
      </c>
      <c r="AP40" s="407">
        <f t="shared" ref="AP40" si="136">SUM(AP41:AP44)</f>
        <v>24638.42</v>
      </c>
      <c r="AQ40" s="407">
        <f t="shared" ref="AQ40" si="137">SUM(AQ41:AQ44)</f>
        <v>24638.42</v>
      </c>
      <c r="AR40" s="407">
        <f t="shared" ref="AR40" si="138">SUM(AR41:AR44)</f>
        <v>24638.42</v>
      </c>
      <c r="AS40" s="407">
        <f t="shared" ref="AS40" si="139">SUM(AS41:AS44)</f>
        <v>24638.42</v>
      </c>
      <c r="AT40" s="407">
        <f t="shared" ref="AT40" si="140">SUM(AT41:AT44)</f>
        <v>24638.42</v>
      </c>
      <c r="AU40" s="407">
        <f t="shared" ref="AU40" si="141">SUM(AU41:AU44)</f>
        <v>24638.42</v>
      </c>
      <c r="AV40" s="407">
        <f t="shared" ref="AV40" si="142">SUM(AV41:AV44)</f>
        <v>24638.42</v>
      </c>
      <c r="AW40" s="407">
        <f t="shared" ref="AW40" si="143">SUM(AW41:AW44)</f>
        <v>24638.42</v>
      </c>
      <c r="AX40" s="407">
        <f t="shared" ref="AX40" si="144">SUM(AX41:AX44)</f>
        <v>24638.42</v>
      </c>
      <c r="AY40" s="407">
        <f t="shared" ref="AY40" si="145">SUM(AY41:AY44)</f>
        <v>25338.42</v>
      </c>
      <c r="AZ40" s="407">
        <f t="shared" ref="AZ40:BA40" si="146">SUM(AZ41:AZ44)</f>
        <v>25338.42</v>
      </c>
      <c r="BA40" s="407">
        <f t="shared" si="146"/>
        <v>25338.42</v>
      </c>
      <c r="BB40" s="407">
        <f t="shared" ref="BB40" si="147">SUM(BB41:BB44)</f>
        <v>25338.42</v>
      </c>
      <c r="BC40" s="407">
        <f t="shared" ref="BC40" si="148">SUM(BC41:BC44)</f>
        <v>25338.42</v>
      </c>
      <c r="BD40" s="407">
        <f t="shared" ref="BD40" si="149">SUM(BD41:BD44)</f>
        <v>25338.42</v>
      </c>
      <c r="BE40" s="407">
        <f t="shared" ref="BE40" si="150">SUM(BE41:BE44)</f>
        <v>25338.42</v>
      </c>
      <c r="BF40" s="407">
        <f t="shared" ref="BF40" si="151">SUM(BF41:BF44)</f>
        <v>25338.42</v>
      </c>
      <c r="BG40" s="407">
        <f t="shared" ref="BG40" si="152">SUM(BG41:BG44)</f>
        <v>25338.42</v>
      </c>
      <c r="BH40" s="407">
        <f t="shared" ref="BH40" si="153">SUM(BH41:BH44)</f>
        <v>25338.42</v>
      </c>
      <c r="BI40" s="407">
        <f t="shared" ref="BI40" si="154">SUM(BI41:BI44)</f>
        <v>25338.42</v>
      </c>
      <c r="BJ40" s="407">
        <f t="shared" ref="BJ40" si="155">SUM(BJ41:BJ44)</f>
        <v>25338.42</v>
      </c>
      <c r="BK40" s="407">
        <f t="shared" ref="BK40" si="156">SUM(BK41:BK44)</f>
        <v>25338.42</v>
      </c>
      <c r="BL40" s="407">
        <f t="shared" ref="BL40" si="157">SUM(BL41:BL44)</f>
        <v>25338.42</v>
      </c>
      <c r="BM40" s="407">
        <f t="shared" ref="BM40" si="158">SUM(BM41:BM44)</f>
        <v>25338.42</v>
      </c>
      <c r="BN40" s="407">
        <f t="shared" ref="BN40" si="159">SUM(BN41:BN44)</f>
        <v>25338.42</v>
      </c>
      <c r="BO40" s="407">
        <f t="shared" ref="BO40" si="160">SUM(BO41:BO44)</f>
        <v>25338.42</v>
      </c>
      <c r="BP40" s="407">
        <f t="shared" ref="BP40" si="161">SUM(BP41:BP44)</f>
        <v>25338.42</v>
      </c>
      <c r="BQ40" s="407">
        <f t="shared" ref="BQ40" si="162">SUM(BQ41:BQ44)</f>
        <v>25338.42</v>
      </c>
      <c r="BR40" s="407">
        <f t="shared" ref="BR40" si="163">SUM(BR41:BR44)</f>
        <v>25338.42</v>
      </c>
      <c r="BS40" s="407">
        <f t="shared" ref="BS40:BT40" si="164">SUM(BS41:BS44)</f>
        <v>25338.42</v>
      </c>
      <c r="BT40" s="407">
        <f t="shared" si="164"/>
        <v>25338.42</v>
      </c>
      <c r="BU40" s="407">
        <f t="shared" ref="BU40" si="165">SUM(BU41:BU44)</f>
        <v>25338.42</v>
      </c>
      <c r="BV40" s="407">
        <f t="shared" ref="BV40" si="166">SUM(BV41:BV44)</f>
        <v>25338.42</v>
      </c>
      <c r="BW40" s="407">
        <f t="shared" ref="BW40" si="167">SUM(BW41:BW44)</f>
        <v>25338.42</v>
      </c>
      <c r="BX40" s="407">
        <f t="shared" ref="BX40" si="168">SUM(BX41:BX44)</f>
        <v>25338.42</v>
      </c>
      <c r="BY40" s="407">
        <f t="shared" ref="BY40" si="169">SUM(BY41:BY44)</f>
        <v>25338.42</v>
      </c>
      <c r="BZ40" s="407">
        <f t="shared" ref="BZ40" si="170">SUM(BZ41:BZ44)</f>
        <v>25338.42</v>
      </c>
      <c r="CA40" s="407">
        <f t="shared" ref="CA40" si="171">SUM(CA41:CA44)</f>
        <v>25338.42</v>
      </c>
      <c r="CB40" s="407">
        <f t="shared" ref="CB40" si="172">SUM(CB41:CB44)</f>
        <v>25338.42</v>
      </c>
      <c r="CC40" s="407">
        <f t="shared" ref="CC40" si="173">SUM(CC41:CC44)</f>
        <v>25338.42</v>
      </c>
      <c r="CD40" s="407">
        <f t="shared" ref="CD40" si="174">SUM(CD41:CD44)</f>
        <v>25338.42</v>
      </c>
      <c r="CE40" s="407">
        <f t="shared" ref="CE40" si="175">SUM(CE41:CE44)</f>
        <v>25338.42</v>
      </c>
      <c r="CF40" s="407">
        <f t="shared" ref="CF40" si="176">SUM(CF41:CF44)</f>
        <v>25338.42</v>
      </c>
      <c r="CG40" s="407">
        <f t="shared" ref="CG40" si="177">SUM(CG41:CG44)</f>
        <v>25338.42</v>
      </c>
      <c r="CH40" s="407">
        <f t="shared" ref="CH40" si="178">SUM(CH41:CH44)</f>
        <v>25338.42</v>
      </c>
      <c r="CI40" s="407">
        <f t="shared" ref="CI40" si="179">SUM(CI41:CI44)</f>
        <v>25338.42</v>
      </c>
      <c r="CJ40" s="407">
        <f t="shared" ref="CJ40" si="180">SUM(CJ41:CJ44)</f>
        <v>25338.42</v>
      </c>
      <c r="CK40" s="407">
        <f t="shared" ref="CK40" si="181">SUM(CK41:CK44)</f>
        <v>25338.42</v>
      </c>
      <c r="CL40" s="407">
        <f t="shared" ref="CL40:CM40" si="182">SUM(CL41:CL44)</f>
        <v>25338.42</v>
      </c>
      <c r="CM40" s="407">
        <f t="shared" si="182"/>
        <v>25338.42</v>
      </c>
      <c r="CN40" s="407">
        <f t="shared" ref="CN40" si="183">SUM(CN41:CN44)</f>
        <v>25338.42</v>
      </c>
      <c r="CO40" s="407">
        <f t="shared" ref="CO40" si="184">SUM(CO41:CO44)</f>
        <v>25338.42</v>
      </c>
      <c r="CP40" s="407">
        <f t="shared" ref="CP40" si="185">SUM(CP41:CP44)</f>
        <v>25338.42</v>
      </c>
      <c r="CQ40" s="407">
        <f t="shared" ref="CQ40" si="186">SUM(CQ41:CQ44)</f>
        <v>25338.42</v>
      </c>
      <c r="CR40" s="407">
        <f t="shared" ref="CR40" si="187">SUM(CR41:CR44)</f>
        <v>25338.42</v>
      </c>
      <c r="CS40" s="407">
        <f t="shared" ref="CS40" si="188">SUM(CS41:CS44)</f>
        <v>25338.42</v>
      </c>
      <c r="CT40" s="407">
        <f t="shared" ref="CT40" si="189">SUM(CT41:CT44)</f>
        <v>25338.42</v>
      </c>
      <c r="CU40" s="407">
        <f t="shared" ref="CU40" si="190">SUM(CU41:CU44)</f>
        <v>25338.42</v>
      </c>
      <c r="CV40" s="407">
        <f t="shared" ref="CV40" si="191">SUM(CV41:CV44)</f>
        <v>25338.42</v>
      </c>
      <c r="CW40" s="407">
        <f t="shared" ref="CW40" si="192">SUM(CW41:CW44)</f>
        <v>25338.42</v>
      </c>
      <c r="CX40" s="407">
        <f t="shared" ref="CX40" si="193">SUM(CX41:CX44)</f>
        <v>25338.42</v>
      </c>
      <c r="CY40" s="407">
        <f t="shared" ref="CY40" si="194">SUM(CY41:CY44)</f>
        <v>25338.42</v>
      </c>
      <c r="CZ40" s="407">
        <f t="shared" ref="CZ40" si="195">SUM(CZ41:CZ44)</f>
        <v>25338.42</v>
      </c>
      <c r="DA40" s="407">
        <f t="shared" ref="DA40" si="196">SUM(DA41:DA44)</f>
        <v>25338.42</v>
      </c>
      <c r="DB40" s="407">
        <f t="shared" ref="DB40" si="197">SUM(DB41:DB44)</f>
        <v>25338.42</v>
      </c>
      <c r="DC40" s="407">
        <f t="shared" ref="DC40" si="198">SUM(DC41:DC44)</f>
        <v>25338.42</v>
      </c>
      <c r="DD40" s="407">
        <f t="shared" ref="DD40" si="199">SUM(DD41:DD44)</f>
        <v>25338.42</v>
      </c>
      <c r="DE40" s="407">
        <f t="shared" ref="DE40:DF40" si="200">SUM(DE41:DE44)</f>
        <v>25338.42</v>
      </c>
      <c r="DF40" s="407">
        <f t="shared" si="200"/>
        <v>25338.42</v>
      </c>
      <c r="DG40" s="407">
        <f t="shared" ref="DG40" si="201">SUM(DG41:DG44)</f>
        <v>25338.42</v>
      </c>
      <c r="DH40" s="407">
        <f t="shared" ref="DH40" si="202">SUM(DH41:DH44)</f>
        <v>25338.42</v>
      </c>
      <c r="DI40" s="407">
        <f t="shared" ref="DI40" si="203">SUM(DI41:DI44)</f>
        <v>25338.42</v>
      </c>
      <c r="DJ40" s="407">
        <f t="shared" ref="DJ40" si="204">SUM(DJ41:DJ44)</f>
        <v>25338.42</v>
      </c>
      <c r="DK40" s="407">
        <f t="shared" ref="DK40" si="205">SUM(DK41:DK44)</f>
        <v>25338.42</v>
      </c>
      <c r="DL40" s="407">
        <f t="shared" ref="DL40" si="206">SUM(DL41:DL44)</f>
        <v>25338.42</v>
      </c>
      <c r="DM40" s="407">
        <f t="shared" ref="DM40" si="207">SUM(DM41:DM44)</f>
        <v>25338.42</v>
      </c>
      <c r="DN40" s="407">
        <f t="shared" ref="DN40" si="208">SUM(DN41:DN44)</f>
        <v>25338.42</v>
      </c>
      <c r="DO40" s="407">
        <f t="shared" ref="DO40" si="209">SUM(DO41:DO44)</f>
        <v>25338.42</v>
      </c>
      <c r="DP40" s="407">
        <f t="shared" ref="DP40" si="210">SUM(DP41:DP44)</f>
        <v>25338.42</v>
      </c>
      <c r="DQ40" s="407">
        <f t="shared" ref="DQ40" si="211">SUM(DQ41:DQ44)</f>
        <v>25338.42</v>
      </c>
      <c r="DR40" s="407">
        <f t="shared" ref="DR40" si="212">SUM(DR41:DR44)</f>
        <v>25338.42</v>
      </c>
    </row>
    <row r="41" spans="2:122" x14ac:dyDescent="0.3">
      <c r="B41" s="93" t="s">
        <v>60</v>
      </c>
      <c r="C41" s="410">
        <v>2380</v>
      </c>
      <c r="D41" s="410">
        <v>3415</v>
      </c>
      <c r="E41" s="410">
        <v>3789</v>
      </c>
      <c r="F41" s="410">
        <v>4183</v>
      </c>
      <c r="G41" s="410">
        <v>4582</v>
      </c>
      <c r="H41" s="410">
        <v>4835</v>
      </c>
      <c r="I41" s="410">
        <v>4464</v>
      </c>
      <c r="J41" s="410">
        <v>4464</v>
      </c>
      <c r="K41" s="411">
        <v>4464</v>
      </c>
      <c r="L41" s="412">
        <f>K41</f>
        <v>4464</v>
      </c>
      <c r="M41" s="410">
        <f t="shared" ref="M41:O41" si="213">L41</f>
        <v>4464</v>
      </c>
      <c r="N41" s="413">
        <f t="shared" si="213"/>
        <v>4464</v>
      </c>
      <c r="O41" s="414">
        <f t="shared" si="213"/>
        <v>4464</v>
      </c>
      <c r="P41" s="410">
        <f t="shared" ref="P41:U41" si="214">O41</f>
        <v>4464</v>
      </c>
      <c r="Q41" s="410">
        <f t="shared" si="214"/>
        <v>4464</v>
      </c>
      <c r="R41" s="410">
        <f t="shared" si="214"/>
        <v>4464</v>
      </c>
      <c r="S41" s="410">
        <f t="shared" si="214"/>
        <v>4464</v>
      </c>
      <c r="T41" s="410">
        <f t="shared" si="214"/>
        <v>4464</v>
      </c>
      <c r="U41" s="410">
        <f t="shared" si="214"/>
        <v>4464</v>
      </c>
      <c r="V41" s="410">
        <f t="shared" ref="V41:AN41" si="215">U41</f>
        <v>4464</v>
      </c>
      <c r="W41" s="410">
        <f t="shared" si="215"/>
        <v>4464</v>
      </c>
      <c r="X41" s="410">
        <f t="shared" si="215"/>
        <v>4464</v>
      </c>
      <c r="Y41" s="410">
        <f t="shared" si="215"/>
        <v>4464</v>
      </c>
      <c r="Z41" s="410">
        <f t="shared" si="215"/>
        <v>4464</v>
      </c>
      <c r="AA41" s="410">
        <f t="shared" si="215"/>
        <v>4464</v>
      </c>
      <c r="AB41" s="410">
        <f t="shared" si="215"/>
        <v>4464</v>
      </c>
      <c r="AC41" s="410">
        <f t="shared" si="215"/>
        <v>4464</v>
      </c>
      <c r="AD41" s="410">
        <f t="shared" si="215"/>
        <v>4464</v>
      </c>
      <c r="AE41" s="410">
        <f t="shared" si="215"/>
        <v>4464</v>
      </c>
      <c r="AF41" s="410">
        <f t="shared" si="215"/>
        <v>4464</v>
      </c>
      <c r="AG41" s="410">
        <f t="shared" si="215"/>
        <v>4464</v>
      </c>
      <c r="AH41" s="410">
        <f t="shared" si="215"/>
        <v>4464</v>
      </c>
      <c r="AI41" s="410">
        <f t="shared" si="215"/>
        <v>4464</v>
      </c>
      <c r="AJ41" s="410">
        <f t="shared" si="215"/>
        <v>4464</v>
      </c>
      <c r="AK41" s="410">
        <f t="shared" si="215"/>
        <v>4464</v>
      </c>
      <c r="AL41" s="410">
        <f t="shared" si="215"/>
        <v>4464</v>
      </c>
      <c r="AM41" s="410">
        <f t="shared" si="215"/>
        <v>4464</v>
      </c>
      <c r="AN41" s="410">
        <f t="shared" si="215"/>
        <v>4464</v>
      </c>
      <c r="AO41" s="410">
        <f t="shared" ref="AO41:CZ41" si="216">AN41</f>
        <v>4464</v>
      </c>
      <c r="AP41" s="410">
        <f t="shared" si="216"/>
        <v>4464</v>
      </c>
      <c r="AQ41" s="410">
        <f t="shared" si="216"/>
        <v>4464</v>
      </c>
      <c r="AR41" s="410">
        <f t="shared" si="216"/>
        <v>4464</v>
      </c>
      <c r="AS41" s="410">
        <f t="shared" si="216"/>
        <v>4464</v>
      </c>
      <c r="AT41" s="410">
        <f t="shared" si="216"/>
        <v>4464</v>
      </c>
      <c r="AU41" s="410">
        <f t="shared" si="216"/>
        <v>4464</v>
      </c>
      <c r="AV41" s="410">
        <f t="shared" si="216"/>
        <v>4464</v>
      </c>
      <c r="AW41" s="410">
        <f t="shared" si="216"/>
        <v>4464</v>
      </c>
      <c r="AX41" s="410">
        <f t="shared" si="216"/>
        <v>4464</v>
      </c>
      <c r="AY41" s="410">
        <f t="shared" si="216"/>
        <v>4464</v>
      </c>
      <c r="AZ41" s="410">
        <f t="shared" si="216"/>
        <v>4464</v>
      </c>
      <c r="BA41" s="410">
        <f t="shared" si="216"/>
        <v>4464</v>
      </c>
      <c r="BB41" s="410">
        <f t="shared" si="216"/>
        <v>4464</v>
      </c>
      <c r="BC41" s="410">
        <f t="shared" si="216"/>
        <v>4464</v>
      </c>
      <c r="BD41" s="410">
        <f t="shared" si="216"/>
        <v>4464</v>
      </c>
      <c r="BE41" s="410">
        <f t="shared" si="216"/>
        <v>4464</v>
      </c>
      <c r="BF41" s="410">
        <f t="shared" si="216"/>
        <v>4464</v>
      </c>
      <c r="BG41" s="410">
        <f t="shared" si="216"/>
        <v>4464</v>
      </c>
      <c r="BH41" s="410">
        <f t="shared" si="216"/>
        <v>4464</v>
      </c>
      <c r="BI41" s="410">
        <f t="shared" si="216"/>
        <v>4464</v>
      </c>
      <c r="BJ41" s="410">
        <f t="shared" si="216"/>
        <v>4464</v>
      </c>
      <c r="BK41" s="410">
        <f t="shared" si="216"/>
        <v>4464</v>
      </c>
      <c r="BL41" s="410">
        <f t="shared" si="216"/>
        <v>4464</v>
      </c>
      <c r="BM41" s="410">
        <f t="shared" si="216"/>
        <v>4464</v>
      </c>
      <c r="BN41" s="410">
        <f t="shared" si="216"/>
        <v>4464</v>
      </c>
      <c r="BO41" s="410">
        <f t="shared" si="216"/>
        <v>4464</v>
      </c>
      <c r="BP41" s="410">
        <f t="shared" si="216"/>
        <v>4464</v>
      </c>
      <c r="BQ41" s="410">
        <f t="shared" si="216"/>
        <v>4464</v>
      </c>
      <c r="BR41" s="410">
        <f t="shared" si="216"/>
        <v>4464</v>
      </c>
      <c r="BS41" s="410">
        <f t="shared" si="216"/>
        <v>4464</v>
      </c>
      <c r="BT41" s="410">
        <f t="shared" si="216"/>
        <v>4464</v>
      </c>
      <c r="BU41" s="410">
        <f t="shared" si="216"/>
        <v>4464</v>
      </c>
      <c r="BV41" s="410">
        <f t="shared" si="216"/>
        <v>4464</v>
      </c>
      <c r="BW41" s="410">
        <f t="shared" si="216"/>
        <v>4464</v>
      </c>
      <c r="BX41" s="410">
        <f t="shared" si="216"/>
        <v>4464</v>
      </c>
      <c r="BY41" s="410">
        <f t="shared" si="216"/>
        <v>4464</v>
      </c>
      <c r="BZ41" s="410">
        <f t="shared" si="216"/>
        <v>4464</v>
      </c>
      <c r="CA41" s="410">
        <f t="shared" si="216"/>
        <v>4464</v>
      </c>
      <c r="CB41" s="410">
        <f t="shared" si="216"/>
        <v>4464</v>
      </c>
      <c r="CC41" s="410">
        <f t="shared" si="216"/>
        <v>4464</v>
      </c>
      <c r="CD41" s="410">
        <f t="shared" si="216"/>
        <v>4464</v>
      </c>
      <c r="CE41" s="410">
        <f t="shared" si="216"/>
        <v>4464</v>
      </c>
      <c r="CF41" s="410">
        <f t="shared" si="216"/>
        <v>4464</v>
      </c>
      <c r="CG41" s="410">
        <f t="shared" si="216"/>
        <v>4464</v>
      </c>
      <c r="CH41" s="410">
        <f t="shared" si="216"/>
        <v>4464</v>
      </c>
      <c r="CI41" s="410">
        <f t="shared" si="216"/>
        <v>4464</v>
      </c>
      <c r="CJ41" s="410">
        <f t="shared" si="216"/>
        <v>4464</v>
      </c>
      <c r="CK41" s="410">
        <f t="shared" si="216"/>
        <v>4464</v>
      </c>
      <c r="CL41" s="410">
        <f t="shared" si="216"/>
        <v>4464</v>
      </c>
      <c r="CM41" s="410">
        <f t="shared" si="216"/>
        <v>4464</v>
      </c>
      <c r="CN41" s="410">
        <f t="shared" si="216"/>
        <v>4464</v>
      </c>
      <c r="CO41" s="410">
        <f t="shared" si="216"/>
        <v>4464</v>
      </c>
      <c r="CP41" s="410">
        <f t="shared" si="216"/>
        <v>4464</v>
      </c>
      <c r="CQ41" s="410">
        <f t="shared" si="216"/>
        <v>4464</v>
      </c>
      <c r="CR41" s="410">
        <f t="shared" si="216"/>
        <v>4464</v>
      </c>
      <c r="CS41" s="410">
        <f t="shared" si="216"/>
        <v>4464</v>
      </c>
      <c r="CT41" s="410">
        <f t="shared" si="216"/>
        <v>4464</v>
      </c>
      <c r="CU41" s="410">
        <f t="shared" si="216"/>
        <v>4464</v>
      </c>
      <c r="CV41" s="410">
        <f t="shared" si="216"/>
        <v>4464</v>
      </c>
      <c r="CW41" s="410">
        <f t="shared" si="216"/>
        <v>4464</v>
      </c>
      <c r="CX41" s="410">
        <f t="shared" si="216"/>
        <v>4464</v>
      </c>
      <c r="CY41" s="410">
        <f t="shared" si="216"/>
        <v>4464</v>
      </c>
      <c r="CZ41" s="410">
        <f t="shared" si="216"/>
        <v>4464</v>
      </c>
      <c r="DA41" s="410">
        <f t="shared" ref="DA41:DR41" si="217">CZ41</f>
        <v>4464</v>
      </c>
      <c r="DB41" s="410">
        <f t="shared" si="217"/>
        <v>4464</v>
      </c>
      <c r="DC41" s="410">
        <f t="shared" si="217"/>
        <v>4464</v>
      </c>
      <c r="DD41" s="410">
        <f t="shared" si="217"/>
        <v>4464</v>
      </c>
      <c r="DE41" s="410">
        <f t="shared" si="217"/>
        <v>4464</v>
      </c>
      <c r="DF41" s="410">
        <f t="shared" si="217"/>
        <v>4464</v>
      </c>
      <c r="DG41" s="410">
        <f t="shared" si="217"/>
        <v>4464</v>
      </c>
      <c r="DH41" s="410">
        <f t="shared" si="217"/>
        <v>4464</v>
      </c>
      <c r="DI41" s="410">
        <f t="shared" si="217"/>
        <v>4464</v>
      </c>
      <c r="DJ41" s="410">
        <f t="shared" si="217"/>
        <v>4464</v>
      </c>
      <c r="DK41" s="410">
        <f t="shared" si="217"/>
        <v>4464</v>
      </c>
      <c r="DL41" s="410">
        <f t="shared" si="217"/>
        <v>4464</v>
      </c>
      <c r="DM41" s="410">
        <f t="shared" si="217"/>
        <v>4464</v>
      </c>
      <c r="DN41" s="410">
        <f t="shared" si="217"/>
        <v>4464</v>
      </c>
      <c r="DO41" s="410">
        <f t="shared" si="217"/>
        <v>4464</v>
      </c>
      <c r="DP41" s="410">
        <f t="shared" si="217"/>
        <v>4464</v>
      </c>
      <c r="DQ41" s="410">
        <f t="shared" si="217"/>
        <v>4464</v>
      </c>
      <c r="DR41" s="410">
        <f t="shared" si="217"/>
        <v>4464</v>
      </c>
    </row>
    <row r="42" spans="2:122" x14ac:dyDescent="0.3">
      <c r="B42" s="93" t="s">
        <v>61</v>
      </c>
      <c r="C42" s="410">
        <v>2956</v>
      </c>
      <c r="D42" s="410">
        <v>3124</v>
      </c>
      <c r="E42" s="410">
        <v>3865</v>
      </c>
      <c r="F42" s="410">
        <v>3420</v>
      </c>
      <c r="G42" s="410">
        <v>3850</v>
      </c>
      <c r="H42" s="410">
        <v>3737</v>
      </c>
      <c r="I42" s="410">
        <v>3602</v>
      </c>
      <c r="J42" s="410">
        <v>3602</v>
      </c>
      <c r="K42" s="411">
        <v>3602</v>
      </c>
      <c r="L42" s="412">
        <f>K42</f>
        <v>3602</v>
      </c>
      <c r="M42" s="410">
        <f t="shared" ref="M42:O42" si="218">L42</f>
        <v>3602</v>
      </c>
      <c r="N42" s="413">
        <f t="shared" si="218"/>
        <v>3602</v>
      </c>
      <c r="O42" s="414">
        <f t="shared" si="218"/>
        <v>3602</v>
      </c>
      <c r="P42" s="410">
        <f t="shared" ref="P42:U42" si="219">O42</f>
        <v>3602</v>
      </c>
      <c r="Q42" s="410">
        <f t="shared" si="219"/>
        <v>3602</v>
      </c>
      <c r="R42" s="410">
        <f t="shared" si="219"/>
        <v>3602</v>
      </c>
      <c r="S42" s="410">
        <f t="shared" si="219"/>
        <v>3602</v>
      </c>
      <c r="T42" s="410">
        <f t="shared" si="219"/>
        <v>3602</v>
      </c>
      <c r="U42" s="410">
        <f t="shared" si="219"/>
        <v>3602</v>
      </c>
      <c r="V42" s="410">
        <f t="shared" ref="V42:AN42" si="220">U42</f>
        <v>3602</v>
      </c>
      <c r="W42" s="410">
        <f t="shared" si="220"/>
        <v>3602</v>
      </c>
      <c r="X42" s="410">
        <f t="shared" si="220"/>
        <v>3602</v>
      </c>
      <c r="Y42" s="410">
        <f t="shared" si="220"/>
        <v>3602</v>
      </c>
      <c r="Z42" s="410">
        <f t="shared" si="220"/>
        <v>3602</v>
      </c>
      <c r="AA42" s="410">
        <f t="shared" si="220"/>
        <v>3602</v>
      </c>
      <c r="AB42" s="410">
        <f t="shared" si="220"/>
        <v>3602</v>
      </c>
      <c r="AC42" s="410">
        <f t="shared" si="220"/>
        <v>3602</v>
      </c>
      <c r="AD42" s="410">
        <f t="shared" si="220"/>
        <v>3602</v>
      </c>
      <c r="AE42" s="410">
        <f t="shared" si="220"/>
        <v>3602</v>
      </c>
      <c r="AF42" s="410">
        <f t="shared" si="220"/>
        <v>3602</v>
      </c>
      <c r="AG42" s="410">
        <f t="shared" si="220"/>
        <v>3602</v>
      </c>
      <c r="AH42" s="410">
        <f t="shared" si="220"/>
        <v>3602</v>
      </c>
      <c r="AI42" s="410">
        <f t="shared" si="220"/>
        <v>3602</v>
      </c>
      <c r="AJ42" s="410">
        <f t="shared" si="220"/>
        <v>3602</v>
      </c>
      <c r="AK42" s="410">
        <f t="shared" si="220"/>
        <v>3602</v>
      </c>
      <c r="AL42" s="410">
        <f t="shared" si="220"/>
        <v>3602</v>
      </c>
      <c r="AM42" s="410">
        <f t="shared" si="220"/>
        <v>3602</v>
      </c>
      <c r="AN42" s="410">
        <f t="shared" si="220"/>
        <v>3602</v>
      </c>
      <c r="AO42" s="410">
        <f t="shared" ref="AO42:CZ42" si="221">AN42</f>
        <v>3602</v>
      </c>
      <c r="AP42" s="410">
        <f t="shared" si="221"/>
        <v>3602</v>
      </c>
      <c r="AQ42" s="410">
        <f t="shared" si="221"/>
        <v>3602</v>
      </c>
      <c r="AR42" s="410">
        <f t="shared" si="221"/>
        <v>3602</v>
      </c>
      <c r="AS42" s="410">
        <f t="shared" si="221"/>
        <v>3602</v>
      </c>
      <c r="AT42" s="410">
        <f t="shared" si="221"/>
        <v>3602</v>
      </c>
      <c r="AU42" s="410">
        <f t="shared" si="221"/>
        <v>3602</v>
      </c>
      <c r="AV42" s="410">
        <f t="shared" si="221"/>
        <v>3602</v>
      </c>
      <c r="AW42" s="410">
        <f t="shared" si="221"/>
        <v>3602</v>
      </c>
      <c r="AX42" s="410">
        <f t="shared" si="221"/>
        <v>3602</v>
      </c>
      <c r="AY42" s="410">
        <f t="shared" si="221"/>
        <v>3602</v>
      </c>
      <c r="AZ42" s="410">
        <f t="shared" si="221"/>
        <v>3602</v>
      </c>
      <c r="BA42" s="410">
        <f t="shared" si="221"/>
        <v>3602</v>
      </c>
      <c r="BB42" s="410">
        <f t="shared" si="221"/>
        <v>3602</v>
      </c>
      <c r="BC42" s="410">
        <f t="shared" si="221"/>
        <v>3602</v>
      </c>
      <c r="BD42" s="410">
        <f t="shared" si="221"/>
        <v>3602</v>
      </c>
      <c r="BE42" s="410">
        <f t="shared" si="221"/>
        <v>3602</v>
      </c>
      <c r="BF42" s="410">
        <f t="shared" si="221"/>
        <v>3602</v>
      </c>
      <c r="BG42" s="410">
        <f t="shared" si="221"/>
        <v>3602</v>
      </c>
      <c r="BH42" s="410">
        <f t="shared" si="221"/>
        <v>3602</v>
      </c>
      <c r="BI42" s="410">
        <f t="shared" si="221"/>
        <v>3602</v>
      </c>
      <c r="BJ42" s="410">
        <f t="shared" si="221"/>
        <v>3602</v>
      </c>
      <c r="BK42" s="410">
        <f t="shared" si="221"/>
        <v>3602</v>
      </c>
      <c r="BL42" s="410">
        <f t="shared" si="221"/>
        <v>3602</v>
      </c>
      <c r="BM42" s="410">
        <f t="shared" si="221"/>
        <v>3602</v>
      </c>
      <c r="BN42" s="410">
        <f t="shared" si="221"/>
        <v>3602</v>
      </c>
      <c r="BO42" s="410">
        <f t="shared" si="221"/>
        <v>3602</v>
      </c>
      <c r="BP42" s="410">
        <f t="shared" si="221"/>
        <v>3602</v>
      </c>
      <c r="BQ42" s="410">
        <f t="shared" si="221"/>
        <v>3602</v>
      </c>
      <c r="BR42" s="410">
        <f t="shared" si="221"/>
        <v>3602</v>
      </c>
      <c r="BS42" s="410">
        <f t="shared" si="221"/>
        <v>3602</v>
      </c>
      <c r="BT42" s="410">
        <f t="shared" si="221"/>
        <v>3602</v>
      </c>
      <c r="BU42" s="410">
        <f t="shared" si="221"/>
        <v>3602</v>
      </c>
      <c r="BV42" s="410">
        <f t="shared" si="221"/>
        <v>3602</v>
      </c>
      <c r="BW42" s="410">
        <f t="shared" si="221"/>
        <v>3602</v>
      </c>
      <c r="BX42" s="410">
        <f t="shared" si="221"/>
        <v>3602</v>
      </c>
      <c r="BY42" s="410">
        <f t="shared" si="221"/>
        <v>3602</v>
      </c>
      <c r="BZ42" s="410">
        <f t="shared" si="221"/>
        <v>3602</v>
      </c>
      <c r="CA42" s="410">
        <f t="shared" si="221"/>
        <v>3602</v>
      </c>
      <c r="CB42" s="410">
        <f t="shared" si="221"/>
        <v>3602</v>
      </c>
      <c r="CC42" s="410">
        <f t="shared" si="221"/>
        <v>3602</v>
      </c>
      <c r="CD42" s="410">
        <f t="shared" si="221"/>
        <v>3602</v>
      </c>
      <c r="CE42" s="410">
        <f t="shared" si="221"/>
        <v>3602</v>
      </c>
      <c r="CF42" s="410">
        <f t="shared" si="221"/>
        <v>3602</v>
      </c>
      <c r="CG42" s="410">
        <f t="shared" si="221"/>
        <v>3602</v>
      </c>
      <c r="CH42" s="410">
        <f t="shared" si="221"/>
        <v>3602</v>
      </c>
      <c r="CI42" s="410">
        <f t="shared" si="221"/>
        <v>3602</v>
      </c>
      <c r="CJ42" s="410">
        <f t="shared" si="221"/>
        <v>3602</v>
      </c>
      <c r="CK42" s="410">
        <f t="shared" si="221"/>
        <v>3602</v>
      </c>
      <c r="CL42" s="410">
        <f t="shared" si="221"/>
        <v>3602</v>
      </c>
      <c r="CM42" s="410">
        <f t="shared" si="221"/>
        <v>3602</v>
      </c>
      <c r="CN42" s="410">
        <f t="shared" si="221"/>
        <v>3602</v>
      </c>
      <c r="CO42" s="410">
        <f t="shared" si="221"/>
        <v>3602</v>
      </c>
      <c r="CP42" s="410">
        <f t="shared" si="221"/>
        <v>3602</v>
      </c>
      <c r="CQ42" s="410">
        <f t="shared" si="221"/>
        <v>3602</v>
      </c>
      <c r="CR42" s="410">
        <f t="shared" si="221"/>
        <v>3602</v>
      </c>
      <c r="CS42" s="410">
        <f t="shared" si="221"/>
        <v>3602</v>
      </c>
      <c r="CT42" s="410">
        <f t="shared" si="221"/>
        <v>3602</v>
      </c>
      <c r="CU42" s="410">
        <f t="shared" si="221"/>
        <v>3602</v>
      </c>
      <c r="CV42" s="410">
        <f t="shared" si="221"/>
        <v>3602</v>
      </c>
      <c r="CW42" s="410">
        <f t="shared" si="221"/>
        <v>3602</v>
      </c>
      <c r="CX42" s="410">
        <f t="shared" si="221"/>
        <v>3602</v>
      </c>
      <c r="CY42" s="410">
        <f t="shared" si="221"/>
        <v>3602</v>
      </c>
      <c r="CZ42" s="410">
        <f t="shared" si="221"/>
        <v>3602</v>
      </c>
      <c r="DA42" s="410">
        <f t="shared" ref="DA42:DR42" si="222">CZ42</f>
        <v>3602</v>
      </c>
      <c r="DB42" s="410">
        <f t="shared" si="222"/>
        <v>3602</v>
      </c>
      <c r="DC42" s="410">
        <f t="shared" si="222"/>
        <v>3602</v>
      </c>
      <c r="DD42" s="410">
        <f t="shared" si="222"/>
        <v>3602</v>
      </c>
      <c r="DE42" s="410">
        <f t="shared" si="222"/>
        <v>3602</v>
      </c>
      <c r="DF42" s="410">
        <f t="shared" si="222"/>
        <v>3602</v>
      </c>
      <c r="DG42" s="410">
        <f t="shared" si="222"/>
        <v>3602</v>
      </c>
      <c r="DH42" s="410">
        <f t="shared" si="222"/>
        <v>3602</v>
      </c>
      <c r="DI42" s="410">
        <f t="shared" si="222"/>
        <v>3602</v>
      </c>
      <c r="DJ42" s="410">
        <f t="shared" si="222"/>
        <v>3602</v>
      </c>
      <c r="DK42" s="410">
        <f t="shared" si="222"/>
        <v>3602</v>
      </c>
      <c r="DL42" s="410">
        <f t="shared" si="222"/>
        <v>3602</v>
      </c>
      <c r="DM42" s="410">
        <f t="shared" si="222"/>
        <v>3602</v>
      </c>
      <c r="DN42" s="410">
        <f t="shared" si="222"/>
        <v>3602</v>
      </c>
      <c r="DO42" s="410">
        <f t="shared" si="222"/>
        <v>3602</v>
      </c>
      <c r="DP42" s="410">
        <f t="shared" si="222"/>
        <v>3602</v>
      </c>
      <c r="DQ42" s="410">
        <f t="shared" si="222"/>
        <v>3602</v>
      </c>
      <c r="DR42" s="410">
        <f t="shared" si="222"/>
        <v>3602</v>
      </c>
    </row>
    <row r="43" spans="2:122" x14ac:dyDescent="0.3">
      <c r="B43" s="93" t="s">
        <v>62</v>
      </c>
      <c r="C43" s="415">
        <v>502</v>
      </c>
      <c r="D43" s="415">
        <v>340</v>
      </c>
      <c r="E43" s="415"/>
      <c r="F43" s="415">
        <v>991</v>
      </c>
      <c r="G43" s="410">
        <v>2080</v>
      </c>
      <c r="H43" s="410">
        <v>2195</v>
      </c>
      <c r="I43" s="410">
        <v>2945</v>
      </c>
      <c r="J43" s="410">
        <v>2945</v>
      </c>
      <c r="K43" s="411">
        <v>2945</v>
      </c>
      <c r="L43" s="412">
        <f>SUMPRODUCT($D$7:$D$13,L$57:L$63)+$K$43</f>
        <v>4876</v>
      </c>
      <c r="M43" s="410">
        <f t="shared" ref="M43:N43" si="223">SUMPRODUCT($D$7:$D$13,M$57:M$63)+$K$43</f>
        <v>4876</v>
      </c>
      <c r="N43" s="413">
        <f t="shared" si="223"/>
        <v>4876</v>
      </c>
      <c r="O43" s="414">
        <f>SUMPRODUCT($D$7:$D$13,O$57:O$63)+$K$43</f>
        <v>7186.42</v>
      </c>
      <c r="P43" s="410">
        <f t="shared" ref="P43:CA43" si="224">SUMPRODUCT($D$7:$D$13,P$57:P$63)+$K$43</f>
        <v>7186.42</v>
      </c>
      <c r="Q43" s="410">
        <f t="shared" si="224"/>
        <v>7186.42</v>
      </c>
      <c r="R43" s="410">
        <f t="shared" si="224"/>
        <v>7186.42</v>
      </c>
      <c r="S43" s="410">
        <f t="shared" si="224"/>
        <v>7186.42</v>
      </c>
      <c r="T43" s="410">
        <f t="shared" si="224"/>
        <v>7186.42</v>
      </c>
      <c r="U43" s="410">
        <f t="shared" si="224"/>
        <v>7186.42</v>
      </c>
      <c r="V43" s="410">
        <f t="shared" si="224"/>
        <v>7186.42</v>
      </c>
      <c r="W43" s="410">
        <f t="shared" si="224"/>
        <v>11082.42</v>
      </c>
      <c r="X43" s="410">
        <f t="shared" si="224"/>
        <v>11082.42</v>
      </c>
      <c r="Y43" s="410">
        <f t="shared" si="224"/>
        <v>11082.42</v>
      </c>
      <c r="Z43" s="410">
        <f t="shared" si="224"/>
        <v>11082.42</v>
      </c>
      <c r="AA43" s="410">
        <f t="shared" si="224"/>
        <v>13013.42</v>
      </c>
      <c r="AB43" s="410">
        <f t="shared" si="224"/>
        <v>13013.42</v>
      </c>
      <c r="AC43" s="410">
        <f t="shared" si="224"/>
        <v>13013.42</v>
      </c>
      <c r="AD43" s="410">
        <f t="shared" si="224"/>
        <v>13013.42</v>
      </c>
      <c r="AE43" s="410">
        <f t="shared" si="224"/>
        <v>13013.42</v>
      </c>
      <c r="AF43" s="410">
        <f t="shared" si="224"/>
        <v>13013.42</v>
      </c>
      <c r="AG43" s="410">
        <f t="shared" si="224"/>
        <v>13013.42</v>
      </c>
      <c r="AH43" s="410">
        <f t="shared" si="224"/>
        <v>13013.42</v>
      </c>
      <c r="AI43" s="410">
        <f t="shared" si="224"/>
        <v>13013.42</v>
      </c>
      <c r="AJ43" s="410">
        <f t="shared" si="224"/>
        <v>13013.42</v>
      </c>
      <c r="AK43" s="410">
        <f t="shared" si="224"/>
        <v>13013.42</v>
      </c>
      <c r="AL43" s="410">
        <f t="shared" si="224"/>
        <v>13013.42</v>
      </c>
      <c r="AM43" s="410">
        <f t="shared" si="224"/>
        <v>13013.42</v>
      </c>
      <c r="AN43" s="410">
        <f t="shared" si="224"/>
        <v>13013.42</v>
      </c>
      <c r="AO43" s="410">
        <f t="shared" si="224"/>
        <v>13013.42</v>
      </c>
      <c r="AP43" s="410">
        <f t="shared" si="224"/>
        <v>13013.42</v>
      </c>
      <c r="AQ43" s="410">
        <f t="shared" si="224"/>
        <v>13013.42</v>
      </c>
      <c r="AR43" s="410">
        <f t="shared" si="224"/>
        <v>13013.42</v>
      </c>
      <c r="AS43" s="410">
        <f t="shared" si="224"/>
        <v>13013.42</v>
      </c>
      <c r="AT43" s="410">
        <f t="shared" si="224"/>
        <v>13013.42</v>
      </c>
      <c r="AU43" s="410">
        <f t="shared" si="224"/>
        <v>13013.42</v>
      </c>
      <c r="AV43" s="410">
        <f t="shared" si="224"/>
        <v>13013.42</v>
      </c>
      <c r="AW43" s="410">
        <f t="shared" si="224"/>
        <v>13013.42</v>
      </c>
      <c r="AX43" s="410">
        <f t="shared" si="224"/>
        <v>13013.42</v>
      </c>
      <c r="AY43" s="410">
        <f t="shared" si="224"/>
        <v>13713.42</v>
      </c>
      <c r="AZ43" s="410">
        <f t="shared" si="224"/>
        <v>13713.42</v>
      </c>
      <c r="BA43" s="410">
        <f t="shared" si="224"/>
        <v>13713.42</v>
      </c>
      <c r="BB43" s="410">
        <f t="shared" si="224"/>
        <v>13713.42</v>
      </c>
      <c r="BC43" s="410">
        <f t="shared" si="224"/>
        <v>13713.42</v>
      </c>
      <c r="BD43" s="410">
        <f t="shared" si="224"/>
        <v>13713.42</v>
      </c>
      <c r="BE43" s="410">
        <f t="shared" si="224"/>
        <v>13713.42</v>
      </c>
      <c r="BF43" s="410">
        <f>SUMPRODUCT($D$7:$D$13,BF$57:BF$63)+$K$43</f>
        <v>13713.42</v>
      </c>
      <c r="BG43" s="410">
        <f t="shared" si="224"/>
        <v>13713.42</v>
      </c>
      <c r="BH43" s="410">
        <f t="shared" si="224"/>
        <v>13713.42</v>
      </c>
      <c r="BI43" s="410">
        <f t="shared" si="224"/>
        <v>13713.42</v>
      </c>
      <c r="BJ43" s="410">
        <f t="shared" si="224"/>
        <v>13713.42</v>
      </c>
      <c r="BK43" s="410">
        <f t="shared" si="224"/>
        <v>13713.42</v>
      </c>
      <c r="BL43" s="410">
        <f t="shared" si="224"/>
        <v>13713.42</v>
      </c>
      <c r="BM43" s="410">
        <f t="shared" si="224"/>
        <v>13713.42</v>
      </c>
      <c r="BN43" s="410">
        <f t="shared" si="224"/>
        <v>13713.42</v>
      </c>
      <c r="BO43" s="410">
        <f t="shared" si="224"/>
        <v>13713.42</v>
      </c>
      <c r="BP43" s="410">
        <f t="shared" si="224"/>
        <v>13713.42</v>
      </c>
      <c r="BQ43" s="410">
        <f t="shared" si="224"/>
        <v>13713.42</v>
      </c>
      <c r="BR43" s="410">
        <f t="shared" si="224"/>
        <v>13713.42</v>
      </c>
      <c r="BS43" s="410">
        <f t="shared" si="224"/>
        <v>13713.42</v>
      </c>
      <c r="BT43" s="410">
        <f t="shared" si="224"/>
        <v>13713.42</v>
      </c>
      <c r="BU43" s="410">
        <f t="shared" si="224"/>
        <v>13713.42</v>
      </c>
      <c r="BV43" s="410">
        <f t="shared" si="224"/>
        <v>13713.42</v>
      </c>
      <c r="BW43" s="410">
        <f t="shared" si="224"/>
        <v>13713.42</v>
      </c>
      <c r="BX43" s="410">
        <f t="shared" si="224"/>
        <v>13713.42</v>
      </c>
      <c r="BY43" s="410">
        <f t="shared" si="224"/>
        <v>13713.42</v>
      </c>
      <c r="BZ43" s="410">
        <f t="shared" si="224"/>
        <v>13713.42</v>
      </c>
      <c r="CA43" s="410">
        <f t="shared" si="224"/>
        <v>13713.42</v>
      </c>
      <c r="CB43" s="410">
        <f t="shared" ref="CB43:DR43" si="225">SUMPRODUCT($D$7:$D$13,CB$57:CB$63)+$K$43</f>
        <v>13713.42</v>
      </c>
      <c r="CC43" s="410">
        <f t="shared" si="225"/>
        <v>13713.42</v>
      </c>
      <c r="CD43" s="410">
        <f t="shared" si="225"/>
        <v>13713.42</v>
      </c>
      <c r="CE43" s="410">
        <f t="shared" si="225"/>
        <v>13713.42</v>
      </c>
      <c r="CF43" s="410">
        <f t="shared" si="225"/>
        <v>13713.42</v>
      </c>
      <c r="CG43" s="410">
        <f t="shared" si="225"/>
        <v>13713.42</v>
      </c>
      <c r="CH43" s="410">
        <f t="shared" si="225"/>
        <v>13713.42</v>
      </c>
      <c r="CI43" s="410">
        <f t="shared" si="225"/>
        <v>13713.42</v>
      </c>
      <c r="CJ43" s="410">
        <f t="shared" si="225"/>
        <v>13713.42</v>
      </c>
      <c r="CK43" s="410">
        <f t="shared" si="225"/>
        <v>13713.42</v>
      </c>
      <c r="CL43" s="410">
        <f t="shared" si="225"/>
        <v>13713.42</v>
      </c>
      <c r="CM43" s="410">
        <f t="shared" si="225"/>
        <v>13713.42</v>
      </c>
      <c r="CN43" s="410">
        <f t="shared" si="225"/>
        <v>13713.42</v>
      </c>
      <c r="CO43" s="410">
        <f t="shared" si="225"/>
        <v>13713.42</v>
      </c>
      <c r="CP43" s="410">
        <f t="shared" si="225"/>
        <v>13713.42</v>
      </c>
      <c r="CQ43" s="410">
        <f t="shared" si="225"/>
        <v>13713.42</v>
      </c>
      <c r="CR43" s="410">
        <f t="shared" si="225"/>
        <v>13713.42</v>
      </c>
      <c r="CS43" s="410">
        <f t="shared" si="225"/>
        <v>13713.42</v>
      </c>
      <c r="CT43" s="410">
        <f t="shared" si="225"/>
        <v>13713.42</v>
      </c>
      <c r="CU43" s="410">
        <f t="shared" si="225"/>
        <v>13713.42</v>
      </c>
      <c r="CV43" s="410">
        <f t="shared" si="225"/>
        <v>13713.42</v>
      </c>
      <c r="CW43" s="410">
        <f t="shared" si="225"/>
        <v>13713.42</v>
      </c>
      <c r="CX43" s="410">
        <f t="shared" si="225"/>
        <v>13713.42</v>
      </c>
      <c r="CY43" s="410">
        <f t="shared" si="225"/>
        <v>13713.42</v>
      </c>
      <c r="CZ43" s="410">
        <f t="shared" si="225"/>
        <v>13713.42</v>
      </c>
      <c r="DA43" s="410">
        <f t="shared" si="225"/>
        <v>13713.42</v>
      </c>
      <c r="DB43" s="410">
        <f t="shared" si="225"/>
        <v>13713.42</v>
      </c>
      <c r="DC43" s="410">
        <f t="shared" si="225"/>
        <v>13713.42</v>
      </c>
      <c r="DD43" s="410">
        <f t="shared" si="225"/>
        <v>13713.42</v>
      </c>
      <c r="DE43" s="410">
        <f t="shared" si="225"/>
        <v>13713.42</v>
      </c>
      <c r="DF43" s="410">
        <f t="shared" si="225"/>
        <v>13713.42</v>
      </c>
      <c r="DG43" s="410">
        <f t="shared" si="225"/>
        <v>13713.42</v>
      </c>
      <c r="DH43" s="410">
        <f t="shared" si="225"/>
        <v>13713.42</v>
      </c>
      <c r="DI43" s="410">
        <f t="shared" si="225"/>
        <v>13713.42</v>
      </c>
      <c r="DJ43" s="410">
        <f t="shared" si="225"/>
        <v>13713.42</v>
      </c>
      <c r="DK43" s="410">
        <f t="shared" si="225"/>
        <v>13713.42</v>
      </c>
      <c r="DL43" s="410">
        <f t="shared" si="225"/>
        <v>13713.42</v>
      </c>
      <c r="DM43" s="410">
        <f t="shared" si="225"/>
        <v>13713.42</v>
      </c>
      <c r="DN43" s="410">
        <f t="shared" si="225"/>
        <v>13713.42</v>
      </c>
      <c r="DO43" s="410">
        <f t="shared" si="225"/>
        <v>13713.42</v>
      </c>
      <c r="DP43" s="410">
        <f t="shared" si="225"/>
        <v>13713.42</v>
      </c>
      <c r="DQ43" s="410">
        <f t="shared" si="225"/>
        <v>13713.42</v>
      </c>
      <c r="DR43" s="410">
        <f t="shared" si="225"/>
        <v>13713.42</v>
      </c>
    </row>
    <row r="44" spans="2:122" x14ac:dyDescent="0.3">
      <c r="B44" s="93" t="s">
        <v>63</v>
      </c>
      <c r="C44" s="410">
        <v>1387</v>
      </c>
      <c r="D44" s="410">
        <v>1331</v>
      </c>
      <c r="E44" s="410">
        <v>1636</v>
      </c>
      <c r="F44" s="410">
        <v>2846</v>
      </c>
      <c r="G44" s="410">
        <v>3554</v>
      </c>
      <c r="H44" s="410">
        <v>3734</v>
      </c>
      <c r="I44" s="410">
        <v>3559</v>
      </c>
      <c r="J44" s="410">
        <v>3559</v>
      </c>
      <c r="K44" s="411">
        <v>3559</v>
      </c>
      <c r="L44" s="412">
        <f>D14*L64+K44</f>
        <v>3559</v>
      </c>
      <c r="M44" s="410">
        <f t="shared" ref="M44:O44" si="226">E14*M64+L44</f>
        <v>3559</v>
      </c>
      <c r="N44" s="413">
        <f t="shared" si="226"/>
        <v>3559</v>
      </c>
      <c r="O44" s="414">
        <f t="shared" si="226"/>
        <v>3559</v>
      </c>
      <c r="P44" s="410">
        <f t="shared" ref="P44" si="227">H14*P64+O44</f>
        <v>3559</v>
      </c>
      <c r="Q44" s="410">
        <f t="shared" ref="Q44" si="228">I14*Q64+P44</f>
        <v>3559</v>
      </c>
      <c r="R44" s="410">
        <f t="shared" ref="R44" si="229">J14*R64+Q44</f>
        <v>3559</v>
      </c>
      <c r="S44" s="410">
        <f t="shared" ref="S44" si="230">K14*S64+R44</f>
        <v>3559</v>
      </c>
      <c r="T44" s="410">
        <f t="shared" ref="T44" si="231">L14*T64+S44</f>
        <v>3559</v>
      </c>
      <c r="U44" s="410">
        <f t="shared" ref="U44" si="232">M14*U64+T44</f>
        <v>3559</v>
      </c>
      <c r="V44" s="410">
        <f t="shared" ref="V44" si="233">N14*V64+U44</f>
        <v>3559</v>
      </c>
      <c r="W44" s="410">
        <f t="shared" ref="W44" si="234">O14*W64+V44</f>
        <v>3559</v>
      </c>
      <c r="X44" s="410">
        <f t="shared" ref="X44" si="235">P14*X64+W44</f>
        <v>3559</v>
      </c>
      <c r="Y44" s="410">
        <f t="shared" ref="Y44" si="236">Q14*Y64+X44</f>
        <v>3559</v>
      </c>
      <c r="Z44" s="410">
        <f t="shared" ref="Z44" si="237">R14*Z64+Y44</f>
        <v>3559</v>
      </c>
      <c r="AA44" s="410">
        <f t="shared" ref="AA44" si="238">S14*AA64+Z44</f>
        <v>3559</v>
      </c>
      <c r="AB44" s="410">
        <f t="shared" ref="AB44" si="239">T14*AB64+AA44</f>
        <v>3559</v>
      </c>
      <c r="AC44" s="410">
        <f t="shared" ref="AC44" si="240">U14*AC64+AB44</f>
        <v>3559</v>
      </c>
      <c r="AD44" s="410">
        <f t="shared" ref="AD44" si="241">V14*AD64+AC44</f>
        <v>3559</v>
      </c>
      <c r="AE44" s="410">
        <f t="shared" ref="AE44" si="242">W14*AE64+AD44</f>
        <v>3559</v>
      </c>
      <c r="AF44" s="410">
        <f t="shared" ref="AF44" si="243">X14*AF64+AE44</f>
        <v>3559</v>
      </c>
      <c r="AG44" s="410">
        <f t="shared" ref="AG44" si="244">Y14*AG64+AF44</f>
        <v>3559</v>
      </c>
      <c r="AH44" s="410">
        <f t="shared" ref="AH44" si="245">Z14*AH64+AG44</f>
        <v>3559</v>
      </c>
      <c r="AI44" s="410">
        <f t="shared" ref="AI44" si="246">AA14*AI64+AH44</f>
        <v>3559</v>
      </c>
      <c r="AJ44" s="410">
        <f t="shared" ref="AJ44" si="247">AB14*AJ64+AI44</f>
        <v>3559</v>
      </c>
      <c r="AK44" s="410">
        <f t="shared" ref="AK44" si="248">AC14*AK64+AJ44</f>
        <v>3559</v>
      </c>
      <c r="AL44" s="410">
        <f t="shared" ref="AL44" si="249">AD14*AL64+AK44</f>
        <v>3559</v>
      </c>
      <c r="AM44" s="410">
        <f t="shared" ref="AM44" si="250">AE14*AM64+AL44</f>
        <v>3559</v>
      </c>
      <c r="AN44" s="410">
        <f t="shared" ref="AN44" si="251">AF14*AN64+AM44</f>
        <v>3559</v>
      </c>
      <c r="AO44" s="410">
        <f t="shared" ref="AO44" si="252">AG14*AO64+AN44</f>
        <v>3559</v>
      </c>
      <c r="AP44" s="410">
        <f t="shared" ref="AP44" si="253">AH14*AP64+AO44</f>
        <v>3559</v>
      </c>
      <c r="AQ44" s="410">
        <f t="shared" ref="AQ44" si="254">AI14*AQ64+AP44</f>
        <v>3559</v>
      </c>
      <c r="AR44" s="410">
        <f t="shared" ref="AR44" si="255">AJ14*AR64+AQ44</f>
        <v>3559</v>
      </c>
      <c r="AS44" s="410">
        <f t="shared" ref="AS44" si="256">AK14*AS64+AR44</f>
        <v>3559</v>
      </c>
      <c r="AT44" s="410">
        <f t="shared" ref="AT44" si="257">AL14*AT64+AS44</f>
        <v>3559</v>
      </c>
      <c r="AU44" s="410">
        <f t="shared" ref="AU44" si="258">AM14*AU64+AT44</f>
        <v>3559</v>
      </c>
      <c r="AV44" s="410">
        <f t="shared" ref="AV44" si="259">AN14*AV64+AU44</f>
        <v>3559</v>
      </c>
      <c r="AW44" s="410">
        <f t="shared" ref="AW44" si="260">AO14*AW64+AV44</f>
        <v>3559</v>
      </c>
      <c r="AX44" s="410">
        <f t="shared" ref="AX44" si="261">AP14*AX64+AW44</f>
        <v>3559</v>
      </c>
      <c r="AY44" s="410">
        <f t="shared" ref="AY44" si="262">AQ14*AY64+AX44</f>
        <v>3559</v>
      </c>
      <c r="AZ44" s="410">
        <f t="shared" ref="AZ44" si="263">AR14*AZ64+AY44</f>
        <v>3559</v>
      </c>
      <c r="BA44" s="410">
        <f t="shared" ref="BA44" si="264">AS14*BA64+AZ44</f>
        <v>3559</v>
      </c>
      <c r="BB44" s="410">
        <f t="shared" ref="BB44" si="265">AT14*BB64+BA44</f>
        <v>3559</v>
      </c>
      <c r="BC44" s="410">
        <f t="shared" ref="BC44" si="266">AU14*BC64+BB44</f>
        <v>3559</v>
      </c>
      <c r="BD44" s="410">
        <f t="shared" ref="BD44" si="267">AV14*BD64+BC44</f>
        <v>3559</v>
      </c>
      <c r="BE44" s="410">
        <f t="shared" ref="BE44" si="268">AW14*BE64+BD44</f>
        <v>3559</v>
      </c>
      <c r="BF44" s="410">
        <f t="shared" ref="BF44" si="269">AX14*BF64+BE44</f>
        <v>3559</v>
      </c>
      <c r="BG44" s="410">
        <f t="shared" ref="BG44" si="270">AY14*BG64+BF44</f>
        <v>3559</v>
      </c>
      <c r="BH44" s="410">
        <f t="shared" ref="BH44" si="271">AZ14*BH64+BG44</f>
        <v>3559</v>
      </c>
      <c r="BI44" s="410">
        <f t="shared" ref="BI44" si="272">BA14*BI64+BH44</f>
        <v>3559</v>
      </c>
      <c r="BJ44" s="410">
        <f t="shared" ref="BJ44" si="273">BB14*BJ64+BI44</f>
        <v>3559</v>
      </c>
      <c r="BK44" s="410">
        <f t="shared" ref="BK44" si="274">BC14*BK64+BJ44</f>
        <v>3559</v>
      </c>
      <c r="BL44" s="410">
        <f t="shared" ref="BL44" si="275">BD14*BL64+BK44</f>
        <v>3559</v>
      </c>
      <c r="BM44" s="410">
        <f t="shared" ref="BM44" si="276">BE14*BM64+BL44</f>
        <v>3559</v>
      </c>
      <c r="BN44" s="410">
        <f t="shared" ref="BN44" si="277">BF14*BN64+BM44</f>
        <v>3559</v>
      </c>
      <c r="BO44" s="410">
        <f t="shared" ref="BO44" si="278">BG14*BO64+BN44</f>
        <v>3559</v>
      </c>
      <c r="BP44" s="410">
        <f t="shared" ref="BP44" si="279">BH14*BP64+BO44</f>
        <v>3559</v>
      </c>
      <c r="BQ44" s="410">
        <f t="shared" ref="BQ44" si="280">BI14*BQ64+BP44</f>
        <v>3559</v>
      </c>
      <c r="BR44" s="410">
        <f t="shared" ref="BR44" si="281">BJ14*BR64+BQ44</f>
        <v>3559</v>
      </c>
      <c r="BS44" s="410">
        <f t="shared" ref="BS44" si="282">BK14*BS64+BR44</f>
        <v>3559</v>
      </c>
      <c r="BT44" s="410">
        <f t="shared" ref="BT44" si="283">BL14*BT64+BS44</f>
        <v>3559</v>
      </c>
      <c r="BU44" s="410">
        <f t="shared" ref="BU44" si="284">BM14*BU64+BT44</f>
        <v>3559</v>
      </c>
      <c r="BV44" s="410">
        <f t="shared" ref="BV44" si="285">BN14*BV64+BU44</f>
        <v>3559</v>
      </c>
      <c r="BW44" s="410">
        <f t="shared" ref="BW44" si="286">BO14*BW64+BV44</f>
        <v>3559</v>
      </c>
      <c r="BX44" s="410">
        <f t="shared" ref="BX44" si="287">BP14*BX64+BW44</f>
        <v>3559</v>
      </c>
      <c r="BY44" s="410">
        <f t="shared" ref="BY44" si="288">BQ14*BY64+BX44</f>
        <v>3559</v>
      </c>
      <c r="BZ44" s="410">
        <f t="shared" ref="BZ44" si="289">BR14*BZ64+BY44</f>
        <v>3559</v>
      </c>
      <c r="CA44" s="410">
        <f t="shared" ref="CA44" si="290">BS14*CA64+BZ44</f>
        <v>3559</v>
      </c>
      <c r="CB44" s="410">
        <f t="shared" ref="CB44" si="291">BT14*CB64+CA44</f>
        <v>3559</v>
      </c>
      <c r="CC44" s="410">
        <f t="shared" ref="CC44" si="292">BU14*CC64+CB44</f>
        <v>3559</v>
      </c>
      <c r="CD44" s="410">
        <f t="shared" ref="CD44" si="293">BV14*CD64+CC44</f>
        <v>3559</v>
      </c>
      <c r="CE44" s="410">
        <f t="shared" ref="CE44" si="294">BW14*CE64+CD44</f>
        <v>3559</v>
      </c>
      <c r="CF44" s="410">
        <f t="shared" ref="CF44" si="295">BX14*CF64+CE44</f>
        <v>3559</v>
      </c>
      <c r="CG44" s="410">
        <f t="shared" ref="CG44" si="296">BY14*CG64+CF44</f>
        <v>3559</v>
      </c>
      <c r="CH44" s="410">
        <f t="shared" ref="CH44" si="297">BZ14*CH64+CG44</f>
        <v>3559</v>
      </c>
      <c r="CI44" s="410">
        <f t="shared" ref="CI44" si="298">CA14*CI64+CH44</f>
        <v>3559</v>
      </c>
      <c r="CJ44" s="410">
        <f t="shared" ref="CJ44" si="299">CB14*CJ64+CI44</f>
        <v>3559</v>
      </c>
      <c r="CK44" s="410">
        <f t="shared" ref="CK44" si="300">CC14*CK64+CJ44</f>
        <v>3559</v>
      </c>
      <c r="CL44" s="410">
        <f t="shared" ref="CL44" si="301">CD14*CL64+CK44</f>
        <v>3559</v>
      </c>
      <c r="CM44" s="410">
        <f t="shared" ref="CM44" si="302">CE14*CM64+CL44</f>
        <v>3559</v>
      </c>
      <c r="CN44" s="410">
        <f t="shared" ref="CN44" si="303">CF14*CN64+CM44</f>
        <v>3559</v>
      </c>
      <c r="CO44" s="410">
        <f t="shared" ref="CO44" si="304">CG14*CO64+CN44</f>
        <v>3559</v>
      </c>
      <c r="CP44" s="410">
        <f t="shared" ref="CP44" si="305">CH14*CP64+CO44</f>
        <v>3559</v>
      </c>
      <c r="CQ44" s="410">
        <f t="shared" ref="CQ44" si="306">CI14*CQ64+CP44</f>
        <v>3559</v>
      </c>
      <c r="CR44" s="410">
        <f t="shared" ref="CR44" si="307">CJ14*CR64+CQ44</f>
        <v>3559</v>
      </c>
      <c r="CS44" s="410">
        <f t="shared" ref="CS44" si="308">CK14*CS64+CR44</f>
        <v>3559</v>
      </c>
      <c r="CT44" s="410">
        <f t="shared" ref="CT44" si="309">CL14*CT64+CS44</f>
        <v>3559</v>
      </c>
      <c r="CU44" s="410">
        <f t="shared" ref="CU44" si="310">CM14*CU64+CT44</f>
        <v>3559</v>
      </c>
      <c r="CV44" s="410">
        <f t="shared" ref="CV44" si="311">CN14*CV64+CU44</f>
        <v>3559</v>
      </c>
      <c r="CW44" s="410">
        <f t="shared" ref="CW44" si="312">CO14*CW64+CV44</f>
        <v>3559</v>
      </c>
      <c r="CX44" s="410">
        <f t="shared" ref="CX44" si="313">CP14*CX64+CW44</f>
        <v>3559</v>
      </c>
      <c r="CY44" s="410">
        <f t="shared" ref="CY44" si="314">CQ14*CY64+CX44</f>
        <v>3559</v>
      </c>
      <c r="CZ44" s="410">
        <f t="shared" ref="CZ44" si="315">CR14*CZ64+CY44</f>
        <v>3559</v>
      </c>
      <c r="DA44" s="410">
        <f t="shared" ref="DA44" si="316">CS14*DA64+CZ44</f>
        <v>3559</v>
      </c>
      <c r="DB44" s="410">
        <f t="shared" ref="DB44" si="317">CT14*DB64+DA44</f>
        <v>3559</v>
      </c>
      <c r="DC44" s="410">
        <f t="shared" ref="DC44" si="318">CU14*DC64+DB44</f>
        <v>3559</v>
      </c>
      <c r="DD44" s="410">
        <f t="shared" ref="DD44" si="319">CV14*DD64+DC44</f>
        <v>3559</v>
      </c>
      <c r="DE44" s="410">
        <f t="shared" ref="DE44" si="320">CW14*DE64+DD44</f>
        <v>3559</v>
      </c>
      <c r="DF44" s="410">
        <f t="shared" ref="DF44" si="321">CX14*DF64+DE44</f>
        <v>3559</v>
      </c>
      <c r="DG44" s="410">
        <f t="shared" ref="DG44" si="322">CY14*DG64+DF44</f>
        <v>3559</v>
      </c>
      <c r="DH44" s="410">
        <f t="shared" ref="DH44" si="323">CZ14*DH64+DG44</f>
        <v>3559</v>
      </c>
      <c r="DI44" s="410">
        <f t="shared" ref="DI44" si="324">DA14*DI64+DH44</f>
        <v>3559</v>
      </c>
      <c r="DJ44" s="410">
        <f t="shared" ref="DJ44" si="325">DB14*DJ64+DI44</f>
        <v>3559</v>
      </c>
      <c r="DK44" s="410">
        <f t="shared" ref="DK44" si="326">DC14*DK64+DJ44</f>
        <v>3559</v>
      </c>
      <c r="DL44" s="410">
        <f t="shared" ref="DL44" si="327">DD14*DL64+DK44</f>
        <v>3559</v>
      </c>
      <c r="DM44" s="410">
        <f t="shared" ref="DM44" si="328">DE14*DM64+DL44</f>
        <v>3559</v>
      </c>
      <c r="DN44" s="410">
        <f t="shared" ref="DN44" si="329">DF14*DN64+DM44</f>
        <v>3559</v>
      </c>
      <c r="DO44" s="410">
        <f t="shared" ref="DO44" si="330">DG14*DO64+DN44</f>
        <v>3559</v>
      </c>
      <c r="DP44" s="410">
        <f t="shared" ref="DP44" si="331">DH14*DP64+DO44</f>
        <v>3559</v>
      </c>
      <c r="DQ44" s="410">
        <f t="shared" ref="DQ44" si="332">DI14*DQ64+DP44</f>
        <v>3559</v>
      </c>
      <c r="DR44" s="410">
        <f t="shared" ref="DR44" si="333">DJ14*DR64+DQ44</f>
        <v>3559</v>
      </c>
    </row>
    <row r="45" spans="2:122" x14ac:dyDescent="0.3">
      <c r="B45" s="275" t="s">
        <v>64</v>
      </c>
      <c r="C45" s="407">
        <f>SUM(C46:C48)</f>
        <v>668</v>
      </c>
      <c r="D45" s="407">
        <f t="shared" ref="D45:I45" si="334">SUM(D46:D48)</f>
        <v>941</v>
      </c>
      <c r="E45" s="407">
        <f t="shared" si="334"/>
        <v>959</v>
      </c>
      <c r="F45" s="407">
        <f t="shared" si="334"/>
        <v>1289</v>
      </c>
      <c r="G45" s="407">
        <f t="shared" si="334"/>
        <v>1686</v>
      </c>
      <c r="H45" s="407">
        <f t="shared" si="334"/>
        <v>2094</v>
      </c>
      <c r="I45" s="407">
        <f t="shared" si="334"/>
        <v>1874</v>
      </c>
      <c r="J45" s="407">
        <f>SUM(J46:J48)</f>
        <v>1874</v>
      </c>
      <c r="K45" s="416">
        <f>SUM(K46:K48)</f>
        <v>1874</v>
      </c>
      <c r="L45" s="417">
        <f>SUM(L46:L48)</f>
        <v>2356.7821833333333</v>
      </c>
      <c r="M45" s="418">
        <f t="shared" ref="M45:O45" si="335">SUM(M46:M48)</f>
        <v>2356.7821833333333</v>
      </c>
      <c r="N45" s="419">
        <f t="shared" si="335"/>
        <v>2356.7821833333333</v>
      </c>
      <c r="O45" s="420">
        <f t="shared" si="335"/>
        <v>2934.4256903333335</v>
      </c>
      <c r="P45" s="418">
        <f t="shared" ref="P45" si="336">SUM(P46:P48)</f>
        <v>2934.4256903333335</v>
      </c>
      <c r="Q45" s="418">
        <f t="shared" ref="Q45" si="337">SUM(Q46:Q48)</f>
        <v>2934.4256903333335</v>
      </c>
      <c r="R45" s="418">
        <f t="shared" ref="R45" si="338">SUM(R46:R48)</f>
        <v>2934.4256903333335</v>
      </c>
      <c r="S45" s="418">
        <f t="shared" ref="S45" si="339">SUM(S46:S48)</f>
        <v>2934.4256903333335</v>
      </c>
      <c r="T45" s="418">
        <f t="shared" ref="T45" si="340">SUM(T46:T48)</f>
        <v>2934.4256903333335</v>
      </c>
      <c r="U45" s="418">
        <f t="shared" ref="U45" si="341">SUM(U46:U48)</f>
        <v>2934.4256903333335</v>
      </c>
      <c r="V45" s="418">
        <f t="shared" ref="V45" si="342">SUM(V46:V48)</f>
        <v>2934.4256903333335</v>
      </c>
      <c r="W45" s="418">
        <f t="shared" ref="W45" si="343">SUM(W46:W48)</f>
        <v>3916.8322903333333</v>
      </c>
      <c r="X45" s="418">
        <f t="shared" ref="X45" si="344">SUM(X46:X48)</f>
        <v>3916.8322903333333</v>
      </c>
      <c r="Y45" s="418">
        <f t="shared" ref="Y45" si="345">SUM(Y46:Y48)</f>
        <v>3916.8322903333333</v>
      </c>
      <c r="Z45" s="418">
        <f t="shared" ref="Z45" si="346">SUM(Z46:Z48)</f>
        <v>3916.8322903333333</v>
      </c>
      <c r="AA45" s="418">
        <f t="shared" ref="AA45" si="347">SUM(AA46:AA48)</f>
        <v>4399.6144736666665</v>
      </c>
      <c r="AB45" s="418">
        <f t="shared" ref="AB45" si="348">SUM(AB46:AB48)</f>
        <v>4399.6144736666665</v>
      </c>
      <c r="AC45" s="418">
        <f t="shared" ref="AC45" si="349">SUM(AC46:AC48)</f>
        <v>4399.6144736666665</v>
      </c>
      <c r="AD45" s="418">
        <f t="shared" ref="AD45" si="350">SUM(AD46:AD48)</f>
        <v>4399.6144736666665</v>
      </c>
      <c r="AE45" s="418">
        <f t="shared" ref="AE45" si="351">SUM(AE46:AE48)</f>
        <v>4399.6144736666665</v>
      </c>
      <c r="AF45" s="418">
        <f t="shared" ref="AF45" si="352">SUM(AF46:AF48)</f>
        <v>4399.6144736666665</v>
      </c>
      <c r="AG45" s="418">
        <f t="shared" ref="AG45" si="353">SUM(AG46:AG48)</f>
        <v>4399.6144736666665</v>
      </c>
      <c r="AH45" s="418">
        <f t="shared" ref="AH45" si="354">SUM(AH46:AH48)</f>
        <v>4399.6144736666665</v>
      </c>
      <c r="AI45" s="418">
        <f t="shared" ref="AI45" si="355">SUM(AI46:AI48)</f>
        <v>4399.6144736666665</v>
      </c>
      <c r="AJ45" s="418">
        <f t="shared" ref="AJ45" si="356">SUM(AJ46:AJ48)</f>
        <v>4399.6144736666665</v>
      </c>
      <c r="AK45" s="418">
        <f t="shared" ref="AK45" si="357">SUM(AK46:AK48)</f>
        <v>4399.6144736666665</v>
      </c>
      <c r="AL45" s="418">
        <f t="shared" ref="AL45" si="358">SUM(AL46:AL48)</f>
        <v>4399.6144736666665</v>
      </c>
      <c r="AM45" s="418">
        <f t="shared" ref="AM45" si="359">SUM(AM46:AM48)</f>
        <v>4407.9561403333328</v>
      </c>
      <c r="AN45" s="418">
        <f t="shared" ref="AN45" si="360">SUM(AN46:AN48)</f>
        <v>4407.9561403333328</v>
      </c>
      <c r="AO45" s="418">
        <f t="shared" ref="AO45" si="361">SUM(AO46:AO48)</f>
        <v>4407.9561403333328</v>
      </c>
      <c r="AP45" s="418">
        <f t="shared" ref="AP45" si="362">SUM(AP46:AP48)</f>
        <v>4407.9561403333328</v>
      </c>
      <c r="AQ45" s="418">
        <f t="shared" ref="AQ45" si="363">SUM(AQ46:AQ48)</f>
        <v>4407.9561403333328</v>
      </c>
      <c r="AR45" s="418">
        <f t="shared" ref="AR45" si="364">SUM(AR46:AR48)</f>
        <v>4407.9561403333328</v>
      </c>
      <c r="AS45" s="418">
        <f t="shared" ref="AS45" si="365">SUM(AS46:AS48)</f>
        <v>4407.9561403333328</v>
      </c>
      <c r="AT45" s="418">
        <f t="shared" ref="AT45" si="366">SUM(AT46:AT48)</f>
        <v>4407.9561403333328</v>
      </c>
      <c r="AU45" s="418">
        <f t="shared" ref="AU45" si="367">SUM(AU46:AU48)</f>
        <v>4407.9561403333328</v>
      </c>
      <c r="AV45" s="418">
        <f t="shared" ref="AV45" si="368">SUM(AV46:AV48)</f>
        <v>4407.9561403333328</v>
      </c>
      <c r="AW45" s="418">
        <f t="shared" ref="AW45" si="369">SUM(AW46:AW48)</f>
        <v>4407.9561403333328</v>
      </c>
      <c r="AX45" s="418">
        <f t="shared" ref="AX45" si="370">SUM(AX46:AX48)</f>
        <v>4407.9561403333328</v>
      </c>
      <c r="AY45" s="418">
        <f t="shared" ref="AY45" si="371">SUM(AY46:AY48)</f>
        <v>4582.967807</v>
      </c>
      <c r="AZ45" s="418">
        <f t="shared" ref="AZ45" si="372">SUM(AZ46:AZ48)</f>
        <v>4582.967807</v>
      </c>
      <c r="BA45" s="418">
        <f t="shared" ref="BA45" si="373">SUM(BA46:BA48)</f>
        <v>4582.967807</v>
      </c>
      <c r="BB45" s="418">
        <f t="shared" ref="BB45" si="374">SUM(BB46:BB48)</f>
        <v>4582.967807</v>
      </c>
      <c r="BC45" s="418">
        <f t="shared" ref="BC45" si="375">SUM(BC46:BC48)</f>
        <v>4582.967807</v>
      </c>
      <c r="BD45" s="418">
        <f t="shared" ref="BD45" si="376">SUM(BD46:BD48)</f>
        <v>4582.967807</v>
      </c>
      <c r="BE45" s="418">
        <f t="shared" ref="BE45" si="377">SUM(BE46:BE48)</f>
        <v>4582.967807</v>
      </c>
      <c r="BF45" s="418">
        <f t="shared" ref="BF45" si="378">SUM(BF46:BF48)</f>
        <v>4582.967807</v>
      </c>
      <c r="BG45" s="418">
        <f t="shared" ref="BG45" si="379">SUM(BG46:BG48)</f>
        <v>4582.967807</v>
      </c>
      <c r="BH45" s="418">
        <f t="shared" ref="BH45" si="380">SUM(BH46:BH48)</f>
        <v>4582.967807</v>
      </c>
      <c r="BI45" s="418">
        <f t="shared" ref="BI45" si="381">SUM(BI46:BI48)</f>
        <v>4582.967807</v>
      </c>
      <c r="BJ45" s="418">
        <f t="shared" ref="BJ45" si="382">SUM(BJ46:BJ48)</f>
        <v>4582.967807</v>
      </c>
      <c r="BK45" s="418">
        <f t="shared" ref="BK45" si="383">SUM(BK46:BK48)</f>
        <v>4582.967807</v>
      </c>
      <c r="BL45" s="418">
        <f t="shared" ref="BL45" si="384">SUM(BL46:BL48)</f>
        <v>4582.967807</v>
      </c>
      <c r="BM45" s="418">
        <f t="shared" ref="BM45" si="385">SUM(BM46:BM48)</f>
        <v>4582.967807</v>
      </c>
      <c r="BN45" s="418">
        <f t="shared" ref="BN45" si="386">SUM(BN46:BN48)</f>
        <v>4582.967807</v>
      </c>
      <c r="BO45" s="418">
        <f t="shared" ref="BO45" si="387">SUM(BO46:BO48)</f>
        <v>4582.967807</v>
      </c>
      <c r="BP45" s="418">
        <f t="shared" ref="BP45" si="388">SUM(BP46:BP48)</f>
        <v>4582.967807</v>
      </c>
      <c r="BQ45" s="418">
        <f t="shared" ref="BQ45" si="389">SUM(BQ46:BQ48)</f>
        <v>4582.967807</v>
      </c>
      <c r="BR45" s="418">
        <f t="shared" ref="BR45" si="390">SUM(BR46:BR48)</f>
        <v>4582.967807</v>
      </c>
      <c r="BS45" s="418">
        <f t="shared" ref="BS45" si="391">SUM(BS46:BS48)</f>
        <v>4582.967807</v>
      </c>
      <c r="BT45" s="418">
        <f t="shared" ref="BT45" si="392">SUM(BT46:BT48)</f>
        <v>4582.967807</v>
      </c>
      <c r="BU45" s="418">
        <f t="shared" ref="BU45" si="393">SUM(BU46:BU48)</f>
        <v>4582.967807</v>
      </c>
      <c r="BV45" s="418">
        <f t="shared" ref="BV45" si="394">SUM(BV46:BV48)</f>
        <v>4582.967807</v>
      </c>
      <c r="BW45" s="418">
        <f t="shared" ref="BW45" si="395">SUM(BW46:BW48)</f>
        <v>4582.967807</v>
      </c>
      <c r="BX45" s="418">
        <f t="shared" ref="BX45" si="396">SUM(BX46:BX48)</f>
        <v>4582.967807</v>
      </c>
      <c r="BY45" s="418">
        <f t="shared" ref="BY45" si="397">SUM(BY46:BY48)</f>
        <v>4582.967807</v>
      </c>
      <c r="BZ45" s="418">
        <f t="shared" ref="BZ45" si="398">SUM(BZ46:BZ48)</f>
        <v>4582.967807</v>
      </c>
      <c r="CA45" s="418">
        <f t="shared" ref="CA45" si="399">SUM(CA46:CA48)</f>
        <v>4582.967807</v>
      </c>
      <c r="CB45" s="418">
        <f t="shared" ref="CB45" si="400">SUM(CB46:CB48)</f>
        <v>4582.967807</v>
      </c>
      <c r="CC45" s="418">
        <f t="shared" ref="CC45" si="401">SUM(CC46:CC48)</f>
        <v>4582.967807</v>
      </c>
      <c r="CD45" s="418">
        <f t="shared" ref="CD45" si="402">SUM(CD46:CD48)</f>
        <v>4582.967807</v>
      </c>
      <c r="CE45" s="418">
        <f t="shared" ref="CE45" si="403">SUM(CE46:CE48)</f>
        <v>4582.967807</v>
      </c>
      <c r="CF45" s="418">
        <f t="shared" ref="CF45" si="404">SUM(CF46:CF48)</f>
        <v>4582.967807</v>
      </c>
      <c r="CG45" s="418">
        <f t="shared" ref="CG45" si="405">SUM(CG46:CG48)</f>
        <v>4582.967807</v>
      </c>
      <c r="CH45" s="418">
        <f t="shared" ref="CH45" si="406">SUM(CH46:CH48)</f>
        <v>4582.967807</v>
      </c>
      <c r="CI45" s="418">
        <f t="shared" ref="CI45" si="407">SUM(CI46:CI48)</f>
        <v>4582.967807</v>
      </c>
      <c r="CJ45" s="418">
        <f t="shared" ref="CJ45" si="408">SUM(CJ46:CJ48)</f>
        <v>4582.967807</v>
      </c>
      <c r="CK45" s="418">
        <f t="shared" ref="CK45" si="409">SUM(CK46:CK48)</f>
        <v>4582.967807</v>
      </c>
      <c r="CL45" s="418">
        <f t="shared" ref="CL45" si="410">SUM(CL46:CL48)</f>
        <v>4582.967807</v>
      </c>
      <c r="CM45" s="418">
        <f t="shared" ref="CM45" si="411">SUM(CM46:CM48)</f>
        <v>4582.967807</v>
      </c>
      <c r="CN45" s="418">
        <f t="shared" ref="CN45" si="412">SUM(CN46:CN48)</f>
        <v>4582.967807</v>
      </c>
      <c r="CO45" s="418">
        <f t="shared" ref="CO45" si="413">SUM(CO46:CO48)</f>
        <v>4582.967807</v>
      </c>
      <c r="CP45" s="418">
        <f t="shared" ref="CP45" si="414">SUM(CP46:CP48)</f>
        <v>4582.967807</v>
      </c>
      <c r="CQ45" s="418">
        <f t="shared" ref="CQ45" si="415">SUM(CQ46:CQ48)</f>
        <v>4582.967807</v>
      </c>
      <c r="CR45" s="418">
        <f t="shared" ref="CR45" si="416">SUM(CR46:CR48)</f>
        <v>4582.967807</v>
      </c>
      <c r="CS45" s="418">
        <f t="shared" ref="CS45" si="417">SUM(CS46:CS48)</f>
        <v>4582.967807</v>
      </c>
      <c r="CT45" s="418">
        <f t="shared" ref="CT45" si="418">SUM(CT46:CT48)</f>
        <v>4582.967807</v>
      </c>
      <c r="CU45" s="418">
        <f t="shared" ref="CU45" si="419">SUM(CU46:CU48)</f>
        <v>4582.967807</v>
      </c>
      <c r="CV45" s="418">
        <f t="shared" ref="CV45" si="420">SUM(CV46:CV48)</f>
        <v>4582.967807</v>
      </c>
      <c r="CW45" s="418">
        <f t="shared" ref="CW45" si="421">SUM(CW46:CW48)</f>
        <v>4582.967807</v>
      </c>
      <c r="CX45" s="418">
        <f t="shared" ref="CX45" si="422">SUM(CX46:CX48)</f>
        <v>4582.967807</v>
      </c>
      <c r="CY45" s="418">
        <f t="shared" ref="CY45" si="423">SUM(CY46:CY48)</f>
        <v>4582.967807</v>
      </c>
      <c r="CZ45" s="418">
        <f t="shared" ref="CZ45" si="424">SUM(CZ46:CZ48)</f>
        <v>4582.967807</v>
      </c>
      <c r="DA45" s="418">
        <f t="shared" ref="DA45" si="425">SUM(DA46:DA48)</f>
        <v>4582.967807</v>
      </c>
      <c r="DB45" s="418">
        <f t="shared" ref="DB45" si="426">SUM(DB46:DB48)</f>
        <v>4582.967807</v>
      </c>
      <c r="DC45" s="418">
        <f t="shared" ref="DC45" si="427">SUM(DC46:DC48)</f>
        <v>4582.967807</v>
      </c>
      <c r="DD45" s="418">
        <f t="shared" ref="DD45" si="428">SUM(DD46:DD48)</f>
        <v>4582.967807</v>
      </c>
      <c r="DE45" s="418">
        <f t="shared" ref="DE45" si="429">SUM(DE46:DE48)</f>
        <v>4582.967807</v>
      </c>
      <c r="DF45" s="418">
        <f t="shared" ref="DF45" si="430">SUM(DF46:DF48)</f>
        <v>4582.967807</v>
      </c>
      <c r="DG45" s="418">
        <f t="shared" ref="DG45" si="431">SUM(DG46:DG48)</f>
        <v>4582.967807</v>
      </c>
      <c r="DH45" s="418">
        <f t="shared" ref="DH45" si="432">SUM(DH46:DH48)</f>
        <v>4582.967807</v>
      </c>
      <c r="DI45" s="418">
        <f t="shared" ref="DI45" si="433">SUM(DI46:DI48)</f>
        <v>4582.967807</v>
      </c>
      <c r="DJ45" s="418">
        <f t="shared" ref="DJ45" si="434">SUM(DJ46:DJ48)</f>
        <v>4582.967807</v>
      </c>
      <c r="DK45" s="418">
        <f t="shared" ref="DK45" si="435">SUM(DK46:DK48)</f>
        <v>4582.967807</v>
      </c>
      <c r="DL45" s="418">
        <f t="shared" ref="DL45" si="436">SUM(DL46:DL48)</f>
        <v>4582.967807</v>
      </c>
      <c r="DM45" s="418">
        <f t="shared" ref="DM45" si="437">SUM(DM46:DM48)</f>
        <v>4582.967807</v>
      </c>
      <c r="DN45" s="418">
        <f t="shared" ref="DN45" si="438">SUM(DN46:DN48)</f>
        <v>4582.967807</v>
      </c>
      <c r="DO45" s="418">
        <f t="shared" ref="DO45" si="439">SUM(DO46:DO48)</f>
        <v>4582.967807</v>
      </c>
      <c r="DP45" s="418">
        <f t="shared" ref="DP45" si="440">SUM(DP46:DP48)</f>
        <v>4582.967807</v>
      </c>
      <c r="DQ45" s="418">
        <f t="shared" ref="DQ45" si="441">SUM(DQ46:DQ48)</f>
        <v>4582.967807</v>
      </c>
      <c r="DR45" s="418">
        <f t="shared" ref="DR45" si="442">SUM(DR46:DR48)</f>
        <v>4582.967807</v>
      </c>
    </row>
    <row r="46" spans="2:122" x14ac:dyDescent="0.3">
      <c r="B46" s="93" t="s">
        <v>65</v>
      </c>
      <c r="C46" s="410">
        <v>547</v>
      </c>
      <c r="D46" s="410">
        <v>849</v>
      </c>
      <c r="E46" s="410">
        <v>959</v>
      </c>
      <c r="F46" s="410">
        <v>1045</v>
      </c>
      <c r="G46" s="410">
        <v>1156</v>
      </c>
      <c r="H46" s="410">
        <v>1221</v>
      </c>
      <c r="I46" s="410">
        <v>1113</v>
      </c>
      <c r="J46" s="410">
        <v>1113</v>
      </c>
      <c r="K46" s="411">
        <v>1113</v>
      </c>
      <c r="L46" s="412">
        <f>$K$46</f>
        <v>1113</v>
      </c>
      <c r="M46" s="410">
        <f t="shared" ref="M46:BX46" si="443">$K$46</f>
        <v>1113</v>
      </c>
      <c r="N46" s="413">
        <f t="shared" si="443"/>
        <v>1113</v>
      </c>
      <c r="O46" s="414">
        <f t="shared" si="443"/>
        <v>1113</v>
      </c>
      <c r="P46" s="410">
        <f t="shared" si="443"/>
        <v>1113</v>
      </c>
      <c r="Q46" s="410">
        <f t="shared" si="443"/>
        <v>1113</v>
      </c>
      <c r="R46" s="410">
        <f t="shared" si="443"/>
        <v>1113</v>
      </c>
      <c r="S46" s="410">
        <f t="shared" si="443"/>
        <v>1113</v>
      </c>
      <c r="T46" s="410">
        <f t="shared" si="443"/>
        <v>1113</v>
      </c>
      <c r="U46" s="410">
        <f t="shared" si="443"/>
        <v>1113</v>
      </c>
      <c r="V46" s="410">
        <f t="shared" si="443"/>
        <v>1113</v>
      </c>
      <c r="W46" s="410">
        <f t="shared" si="443"/>
        <v>1113</v>
      </c>
      <c r="X46" s="410">
        <f t="shared" si="443"/>
        <v>1113</v>
      </c>
      <c r="Y46" s="410">
        <f t="shared" si="443"/>
        <v>1113</v>
      </c>
      <c r="Z46" s="410">
        <f t="shared" si="443"/>
        <v>1113</v>
      </c>
      <c r="AA46" s="410">
        <f t="shared" si="443"/>
        <v>1113</v>
      </c>
      <c r="AB46" s="410">
        <f t="shared" si="443"/>
        <v>1113</v>
      </c>
      <c r="AC46" s="410">
        <f t="shared" si="443"/>
        <v>1113</v>
      </c>
      <c r="AD46" s="410">
        <f t="shared" si="443"/>
        <v>1113</v>
      </c>
      <c r="AE46" s="410">
        <f t="shared" si="443"/>
        <v>1113</v>
      </c>
      <c r="AF46" s="410">
        <f t="shared" si="443"/>
        <v>1113</v>
      </c>
      <c r="AG46" s="410">
        <f t="shared" si="443"/>
        <v>1113</v>
      </c>
      <c r="AH46" s="410">
        <f t="shared" si="443"/>
        <v>1113</v>
      </c>
      <c r="AI46" s="410">
        <f t="shared" si="443"/>
        <v>1113</v>
      </c>
      <c r="AJ46" s="410">
        <f t="shared" si="443"/>
        <v>1113</v>
      </c>
      <c r="AK46" s="410">
        <f t="shared" si="443"/>
        <v>1113</v>
      </c>
      <c r="AL46" s="410">
        <f t="shared" si="443"/>
        <v>1113</v>
      </c>
      <c r="AM46" s="410">
        <f t="shared" si="443"/>
        <v>1113</v>
      </c>
      <c r="AN46" s="410">
        <f t="shared" si="443"/>
        <v>1113</v>
      </c>
      <c r="AO46" s="410">
        <f t="shared" si="443"/>
        <v>1113</v>
      </c>
      <c r="AP46" s="410">
        <f t="shared" si="443"/>
        <v>1113</v>
      </c>
      <c r="AQ46" s="410">
        <f t="shared" si="443"/>
        <v>1113</v>
      </c>
      <c r="AR46" s="410">
        <f t="shared" si="443"/>
        <v>1113</v>
      </c>
      <c r="AS46" s="410">
        <f t="shared" si="443"/>
        <v>1113</v>
      </c>
      <c r="AT46" s="410">
        <f t="shared" si="443"/>
        <v>1113</v>
      </c>
      <c r="AU46" s="410">
        <f t="shared" si="443"/>
        <v>1113</v>
      </c>
      <c r="AV46" s="410">
        <f t="shared" si="443"/>
        <v>1113</v>
      </c>
      <c r="AW46" s="410">
        <f t="shared" si="443"/>
        <v>1113</v>
      </c>
      <c r="AX46" s="410">
        <f t="shared" si="443"/>
        <v>1113</v>
      </c>
      <c r="AY46" s="410">
        <f t="shared" si="443"/>
        <v>1113</v>
      </c>
      <c r="AZ46" s="410">
        <f t="shared" si="443"/>
        <v>1113</v>
      </c>
      <c r="BA46" s="410">
        <f t="shared" si="443"/>
        <v>1113</v>
      </c>
      <c r="BB46" s="410">
        <f t="shared" si="443"/>
        <v>1113</v>
      </c>
      <c r="BC46" s="410">
        <f t="shared" si="443"/>
        <v>1113</v>
      </c>
      <c r="BD46" s="410">
        <f t="shared" si="443"/>
        <v>1113</v>
      </c>
      <c r="BE46" s="410">
        <f t="shared" si="443"/>
        <v>1113</v>
      </c>
      <c r="BF46" s="410">
        <f t="shared" si="443"/>
        <v>1113</v>
      </c>
      <c r="BG46" s="410">
        <f t="shared" si="443"/>
        <v>1113</v>
      </c>
      <c r="BH46" s="410">
        <f t="shared" si="443"/>
        <v>1113</v>
      </c>
      <c r="BI46" s="410">
        <f t="shared" si="443"/>
        <v>1113</v>
      </c>
      <c r="BJ46" s="410">
        <f t="shared" si="443"/>
        <v>1113</v>
      </c>
      <c r="BK46" s="410">
        <f t="shared" si="443"/>
        <v>1113</v>
      </c>
      <c r="BL46" s="410">
        <f t="shared" si="443"/>
        <v>1113</v>
      </c>
      <c r="BM46" s="410">
        <f t="shared" si="443"/>
        <v>1113</v>
      </c>
      <c r="BN46" s="410">
        <f t="shared" si="443"/>
        <v>1113</v>
      </c>
      <c r="BO46" s="410">
        <f t="shared" si="443"/>
        <v>1113</v>
      </c>
      <c r="BP46" s="410">
        <f t="shared" si="443"/>
        <v>1113</v>
      </c>
      <c r="BQ46" s="410">
        <f t="shared" si="443"/>
        <v>1113</v>
      </c>
      <c r="BR46" s="410">
        <f t="shared" si="443"/>
        <v>1113</v>
      </c>
      <c r="BS46" s="410">
        <f t="shared" si="443"/>
        <v>1113</v>
      </c>
      <c r="BT46" s="410">
        <f t="shared" si="443"/>
        <v>1113</v>
      </c>
      <c r="BU46" s="410">
        <f t="shared" si="443"/>
        <v>1113</v>
      </c>
      <c r="BV46" s="410">
        <f t="shared" si="443"/>
        <v>1113</v>
      </c>
      <c r="BW46" s="410">
        <f t="shared" si="443"/>
        <v>1113</v>
      </c>
      <c r="BX46" s="410">
        <f t="shared" si="443"/>
        <v>1113</v>
      </c>
      <c r="BY46" s="410">
        <f t="shared" ref="BY46:DR46" si="444">$K$46</f>
        <v>1113</v>
      </c>
      <c r="BZ46" s="410">
        <f t="shared" si="444"/>
        <v>1113</v>
      </c>
      <c r="CA46" s="410">
        <f t="shared" si="444"/>
        <v>1113</v>
      </c>
      <c r="CB46" s="410">
        <f t="shared" si="444"/>
        <v>1113</v>
      </c>
      <c r="CC46" s="410">
        <f t="shared" si="444"/>
        <v>1113</v>
      </c>
      <c r="CD46" s="410">
        <f t="shared" si="444"/>
        <v>1113</v>
      </c>
      <c r="CE46" s="410">
        <f t="shared" si="444"/>
        <v>1113</v>
      </c>
      <c r="CF46" s="410">
        <f t="shared" si="444"/>
        <v>1113</v>
      </c>
      <c r="CG46" s="410">
        <f t="shared" si="444"/>
        <v>1113</v>
      </c>
      <c r="CH46" s="410">
        <f t="shared" si="444"/>
        <v>1113</v>
      </c>
      <c r="CI46" s="410">
        <f t="shared" si="444"/>
        <v>1113</v>
      </c>
      <c r="CJ46" s="410">
        <f t="shared" si="444"/>
        <v>1113</v>
      </c>
      <c r="CK46" s="410">
        <f t="shared" si="444"/>
        <v>1113</v>
      </c>
      <c r="CL46" s="410">
        <f t="shared" si="444"/>
        <v>1113</v>
      </c>
      <c r="CM46" s="410">
        <f t="shared" si="444"/>
        <v>1113</v>
      </c>
      <c r="CN46" s="410">
        <f t="shared" si="444"/>
        <v>1113</v>
      </c>
      <c r="CO46" s="410">
        <f t="shared" si="444"/>
        <v>1113</v>
      </c>
      <c r="CP46" s="410">
        <f t="shared" si="444"/>
        <v>1113</v>
      </c>
      <c r="CQ46" s="410">
        <f t="shared" si="444"/>
        <v>1113</v>
      </c>
      <c r="CR46" s="410">
        <f t="shared" si="444"/>
        <v>1113</v>
      </c>
      <c r="CS46" s="410">
        <f t="shared" si="444"/>
        <v>1113</v>
      </c>
      <c r="CT46" s="410">
        <f t="shared" si="444"/>
        <v>1113</v>
      </c>
      <c r="CU46" s="410">
        <f t="shared" si="444"/>
        <v>1113</v>
      </c>
      <c r="CV46" s="410">
        <f t="shared" si="444"/>
        <v>1113</v>
      </c>
      <c r="CW46" s="410">
        <f t="shared" si="444"/>
        <v>1113</v>
      </c>
      <c r="CX46" s="410">
        <f t="shared" si="444"/>
        <v>1113</v>
      </c>
      <c r="CY46" s="410">
        <f t="shared" si="444"/>
        <v>1113</v>
      </c>
      <c r="CZ46" s="410">
        <f t="shared" si="444"/>
        <v>1113</v>
      </c>
      <c r="DA46" s="410">
        <f t="shared" si="444"/>
        <v>1113</v>
      </c>
      <c r="DB46" s="410">
        <f t="shared" si="444"/>
        <v>1113</v>
      </c>
      <c r="DC46" s="410">
        <f t="shared" si="444"/>
        <v>1113</v>
      </c>
      <c r="DD46" s="410">
        <f t="shared" si="444"/>
        <v>1113</v>
      </c>
      <c r="DE46" s="410">
        <f t="shared" si="444"/>
        <v>1113</v>
      </c>
      <c r="DF46" s="410">
        <f t="shared" si="444"/>
        <v>1113</v>
      </c>
      <c r="DG46" s="410">
        <f t="shared" si="444"/>
        <v>1113</v>
      </c>
      <c r="DH46" s="410">
        <f t="shared" si="444"/>
        <v>1113</v>
      </c>
      <c r="DI46" s="410">
        <f t="shared" si="444"/>
        <v>1113</v>
      </c>
      <c r="DJ46" s="410">
        <f t="shared" si="444"/>
        <v>1113</v>
      </c>
      <c r="DK46" s="410">
        <f t="shared" si="444"/>
        <v>1113</v>
      </c>
      <c r="DL46" s="410">
        <f t="shared" si="444"/>
        <v>1113</v>
      </c>
      <c r="DM46" s="410">
        <f t="shared" si="444"/>
        <v>1113</v>
      </c>
      <c r="DN46" s="410">
        <f t="shared" si="444"/>
        <v>1113</v>
      </c>
      <c r="DO46" s="410">
        <f t="shared" si="444"/>
        <v>1113</v>
      </c>
      <c r="DP46" s="410">
        <f t="shared" si="444"/>
        <v>1113</v>
      </c>
      <c r="DQ46" s="410">
        <f t="shared" si="444"/>
        <v>1113</v>
      </c>
      <c r="DR46" s="410">
        <f t="shared" si="444"/>
        <v>1113</v>
      </c>
    </row>
    <row r="47" spans="2:122" x14ac:dyDescent="0.3">
      <c r="B47" s="93" t="s">
        <v>66</v>
      </c>
      <c r="C47" s="410">
        <v>121</v>
      </c>
      <c r="D47" s="410">
        <v>92</v>
      </c>
      <c r="E47" s="410"/>
      <c r="F47" s="410">
        <v>244</v>
      </c>
      <c r="G47" s="410">
        <v>530</v>
      </c>
      <c r="H47" s="410">
        <v>873</v>
      </c>
      <c r="I47" s="410">
        <v>761</v>
      </c>
      <c r="J47" s="410">
        <v>761</v>
      </c>
      <c r="K47" s="411">
        <v>761</v>
      </c>
      <c r="L47" s="412">
        <f>SUMPRODUCT($K$7:$K$13,L$57:L$63)+$K$47</f>
        <v>1220.7710999999999</v>
      </c>
      <c r="M47" s="410">
        <f t="shared" ref="M47:BX47" si="445">SUMPRODUCT($K$7:$K$13,M$57:M$63)+$K$47</f>
        <v>1220.7710999999999</v>
      </c>
      <c r="N47" s="413">
        <f t="shared" si="445"/>
        <v>1220.7710999999999</v>
      </c>
      <c r="O47" s="414">
        <f t="shared" si="445"/>
        <v>1770.882102</v>
      </c>
      <c r="P47" s="410">
        <f t="shared" si="445"/>
        <v>1770.882102</v>
      </c>
      <c r="Q47" s="410">
        <f t="shared" si="445"/>
        <v>1770.882102</v>
      </c>
      <c r="R47" s="410">
        <f t="shared" si="445"/>
        <v>1770.882102</v>
      </c>
      <c r="S47" s="410">
        <f t="shared" si="445"/>
        <v>1770.882102</v>
      </c>
      <c r="T47" s="410">
        <f t="shared" si="445"/>
        <v>1770.882102</v>
      </c>
      <c r="U47" s="410">
        <f t="shared" si="445"/>
        <v>1770.882102</v>
      </c>
      <c r="V47" s="410">
        <f t="shared" si="445"/>
        <v>1770.882102</v>
      </c>
      <c r="W47" s="410">
        <f t="shared" si="445"/>
        <v>2698.5197020000001</v>
      </c>
      <c r="X47" s="410">
        <f t="shared" si="445"/>
        <v>2698.5197020000001</v>
      </c>
      <c r="Y47" s="410">
        <f t="shared" si="445"/>
        <v>2698.5197020000001</v>
      </c>
      <c r="Z47" s="410">
        <f t="shared" si="445"/>
        <v>2698.5197020000001</v>
      </c>
      <c r="AA47" s="410">
        <f t="shared" si="445"/>
        <v>3158.290802</v>
      </c>
      <c r="AB47" s="410">
        <f t="shared" si="445"/>
        <v>3158.290802</v>
      </c>
      <c r="AC47" s="410">
        <f t="shared" si="445"/>
        <v>3158.290802</v>
      </c>
      <c r="AD47" s="410">
        <f t="shared" si="445"/>
        <v>3158.290802</v>
      </c>
      <c r="AE47" s="410">
        <f t="shared" si="445"/>
        <v>3158.290802</v>
      </c>
      <c r="AF47" s="410">
        <f t="shared" si="445"/>
        <v>3158.290802</v>
      </c>
      <c r="AG47" s="410">
        <f t="shared" si="445"/>
        <v>3158.290802</v>
      </c>
      <c r="AH47" s="410">
        <f t="shared" si="445"/>
        <v>3158.290802</v>
      </c>
      <c r="AI47" s="410">
        <f t="shared" si="445"/>
        <v>3158.290802</v>
      </c>
      <c r="AJ47" s="410">
        <f t="shared" si="445"/>
        <v>3158.290802</v>
      </c>
      <c r="AK47" s="410">
        <f t="shared" si="445"/>
        <v>3158.290802</v>
      </c>
      <c r="AL47" s="410">
        <f t="shared" si="445"/>
        <v>3158.290802</v>
      </c>
      <c r="AM47" s="410">
        <f t="shared" si="445"/>
        <v>3158.290802</v>
      </c>
      <c r="AN47" s="410">
        <f t="shared" si="445"/>
        <v>3158.290802</v>
      </c>
      <c r="AO47" s="410">
        <f t="shared" si="445"/>
        <v>3158.290802</v>
      </c>
      <c r="AP47" s="410">
        <f t="shared" si="445"/>
        <v>3158.290802</v>
      </c>
      <c r="AQ47" s="410">
        <f t="shared" si="445"/>
        <v>3158.290802</v>
      </c>
      <c r="AR47" s="410">
        <f t="shared" si="445"/>
        <v>3158.290802</v>
      </c>
      <c r="AS47" s="410">
        <f t="shared" si="445"/>
        <v>3158.290802</v>
      </c>
      <c r="AT47" s="410">
        <f t="shared" si="445"/>
        <v>3158.290802</v>
      </c>
      <c r="AU47" s="410">
        <f t="shared" si="445"/>
        <v>3158.290802</v>
      </c>
      <c r="AV47" s="410">
        <f t="shared" si="445"/>
        <v>3158.290802</v>
      </c>
      <c r="AW47" s="410">
        <f t="shared" si="445"/>
        <v>3158.290802</v>
      </c>
      <c r="AX47" s="410">
        <f t="shared" si="445"/>
        <v>3158.290802</v>
      </c>
      <c r="AY47" s="410">
        <f t="shared" si="445"/>
        <v>3324.9608020000001</v>
      </c>
      <c r="AZ47" s="410">
        <f t="shared" si="445"/>
        <v>3324.9608020000001</v>
      </c>
      <c r="BA47" s="410">
        <f t="shared" si="445"/>
        <v>3324.9608020000001</v>
      </c>
      <c r="BB47" s="410">
        <f t="shared" si="445"/>
        <v>3324.9608020000001</v>
      </c>
      <c r="BC47" s="410">
        <f t="shared" si="445"/>
        <v>3324.9608020000001</v>
      </c>
      <c r="BD47" s="410">
        <f t="shared" si="445"/>
        <v>3324.9608020000001</v>
      </c>
      <c r="BE47" s="410">
        <f t="shared" si="445"/>
        <v>3324.9608020000001</v>
      </c>
      <c r="BF47" s="410">
        <f t="shared" si="445"/>
        <v>3324.9608020000001</v>
      </c>
      <c r="BG47" s="410">
        <f t="shared" si="445"/>
        <v>3324.9608020000001</v>
      </c>
      <c r="BH47" s="410">
        <f t="shared" si="445"/>
        <v>3324.9608020000001</v>
      </c>
      <c r="BI47" s="410">
        <f t="shared" si="445"/>
        <v>3324.9608020000001</v>
      </c>
      <c r="BJ47" s="410">
        <f t="shared" si="445"/>
        <v>3324.9608020000001</v>
      </c>
      <c r="BK47" s="410">
        <f t="shared" si="445"/>
        <v>3324.9608020000001</v>
      </c>
      <c r="BL47" s="410">
        <f t="shared" si="445"/>
        <v>3324.9608020000001</v>
      </c>
      <c r="BM47" s="410">
        <f t="shared" si="445"/>
        <v>3324.9608020000001</v>
      </c>
      <c r="BN47" s="410">
        <f t="shared" si="445"/>
        <v>3324.9608020000001</v>
      </c>
      <c r="BO47" s="410">
        <f t="shared" si="445"/>
        <v>3324.9608020000001</v>
      </c>
      <c r="BP47" s="410">
        <f t="shared" si="445"/>
        <v>3324.9608020000001</v>
      </c>
      <c r="BQ47" s="410">
        <f t="shared" si="445"/>
        <v>3324.9608020000001</v>
      </c>
      <c r="BR47" s="410">
        <f t="shared" si="445"/>
        <v>3324.9608020000001</v>
      </c>
      <c r="BS47" s="410">
        <f t="shared" si="445"/>
        <v>3324.9608020000001</v>
      </c>
      <c r="BT47" s="410">
        <f t="shared" si="445"/>
        <v>3324.9608020000001</v>
      </c>
      <c r="BU47" s="410">
        <f t="shared" si="445"/>
        <v>3324.9608020000001</v>
      </c>
      <c r="BV47" s="410">
        <f t="shared" si="445"/>
        <v>3324.9608020000001</v>
      </c>
      <c r="BW47" s="410">
        <f t="shared" si="445"/>
        <v>3324.9608020000001</v>
      </c>
      <c r="BX47" s="410">
        <f t="shared" si="445"/>
        <v>3324.9608020000001</v>
      </c>
      <c r="BY47" s="410">
        <f t="shared" ref="BY47:DR47" si="446">SUMPRODUCT($K$7:$K$13,BY$57:BY$63)+$K$47</f>
        <v>3324.9608020000001</v>
      </c>
      <c r="BZ47" s="410">
        <f t="shared" si="446"/>
        <v>3324.9608020000001</v>
      </c>
      <c r="CA47" s="410">
        <f t="shared" si="446"/>
        <v>3324.9608020000001</v>
      </c>
      <c r="CB47" s="410">
        <f t="shared" si="446"/>
        <v>3324.9608020000001</v>
      </c>
      <c r="CC47" s="410">
        <f t="shared" si="446"/>
        <v>3324.9608020000001</v>
      </c>
      <c r="CD47" s="410">
        <f t="shared" si="446"/>
        <v>3324.9608020000001</v>
      </c>
      <c r="CE47" s="410">
        <f t="shared" si="446"/>
        <v>3324.9608020000001</v>
      </c>
      <c r="CF47" s="410">
        <f t="shared" si="446"/>
        <v>3324.9608020000001</v>
      </c>
      <c r="CG47" s="410">
        <f t="shared" si="446"/>
        <v>3324.9608020000001</v>
      </c>
      <c r="CH47" s="410">
        <f t="shared" si="446"/>
        <v>3324.9608020000001</v>
      </c>
      <c r="CI47" s="410">
        <f t="shared" si="446"/>
        <v>3324.9608020000001</v>
      </c>
      <c r="CJ47" s="410">
        <f t="shared" si="446"/>
        <v>3324.9608020000001</v>
      </c>
      <c r="CK47" s="410">
        <f t="shared" si="446"/>
        <v>3324.9608020000001</v>
      </c>
      <c r="CL47" s="410">
        <f t="shared" si="446"/>
        <v>3324.9608020000001</v>
      </c>
      <c r="CM47" s="410">
        <f t="shared" si="446"/>
        <v>3324.9608020000001</v>
      </c>
      <c r="CN47" s="410">
        <f t="shared" si="446"/>
        <v>3324.9608020000001</v>
      </c>
      <c r="CO47" s="410">
        <f t="shared" si="446"/>
        <v>3324.9608020000001</v>
      </c>
      <c r="CP47" s="410">
        <f t="shared" si="446"/>
        <v>3324.9608020000001</v>
      </c>
      <c r="CQ47" s="410">
        <f t="shared" si="446"/>
        <v>3324.9608020000001</v>
      </c>
      <c r="CR47" s="410">
        <f t="shared" si="446"/>
        <v>3324.9608020000001</v>
      </c>
      <c r="CS47" s="410">
        <f t="shared" si="446"/>
        <v>3324.9608020000001</v>
      </c>
      <c r="CT47" s="410">
        <f t="shared" si="446"/>
        <v>3324.9608020000001</v>
      </c>
      <c r="CU47" s="410">
        <f t="shared" si="446"/>
        <v>3324.9608020000001</v>
      </c>
      <c r="CV47" s="410">
        <f t="shared" si="446"/>
        <v>3324.9608020000001</v>
      </c>
      <c r="CW47" s="410">
        <f t="shared" si="446"/>
        <v>3324.9608020000001</v>
      </c>
      <c r="CX47" s="410">
        <f t="shared" si="446"/>
        <v>3324.9608020000001</v>
      </c>
      <c r="CY47" s="410">
        <f t="shared" si="446"/>
        <v>3324.9608020000001</v>
      </c>
      <c r="CZ47" s="410">
        <f t="shared" si="446"/>
        <v>3324.9608020000001</v>
      </c>
      <c r="DA47" s="410">
        <f t="shared" si="446"/>
        <v>3324.9608020000001</v>
      </c>
      <c r="DB47" s="410">
        <f t="shared" si="446"/>
        <v>3324.9608020000001</v>
      </c>
      <c r="DC47" s="410">
        <f t="shared" si="446"/>
        <v>3324.9608020000001</v>
      </c>
      <c r="DD47" s="410">
        <f t="shared" si="446"/>
        <v>3324.9608020000001</v>
      </c>
      <c r="DE47" s="410">
        <f t="shared" si="446"/>
        <v>3324.9608020000001</v>
      </c>
      <c r="DF47" s="410">
        <f t="shared" si="446"/>
        <v>3324.9608020000001</v>
      </c>
      <c r="DG47" s="410">
        <f t="shared" si="446"/>
        <v>3324.9608020000001</v>
      </c>
      <c r="DH47" s="410">
        <f t="shared" si="446"/>
        <v>3324.9608020000001</v>
      </c>
      <c r="DI47" s="410">
        <f t="shared" si="446"/>
        <v>3324.9608020000001</v>
      </c>
      <c r="DJ47" s="410">
        <f t="shared" si="446"/>
        <v>3324.9608020000001</v>
      </c>
      <c r="DK47" s="410">
        <f t="shared" si="446"/>
        <v>3324.9608020000001</v>
      </c>
      <c r="DL47" s="410">
        <f t="shared" si="446"/>
        <v>3324.9608020000001</v>
      </c>
      <c r="DM47" s="410">
        <f t="shared" si="446"/>
        <v>3324.9608020000001</v>
      </c>
      <c r="DN47" s="410">
        <f t="shared" si="446"/>
        <v>3324.9608020000001</v>
      </c>
      <c r="DO47" s="410">
        <f t="shared" si="446"/>
        <v>3324.9608020000001</v>
      </c>
      <c r="DP47" s="410">
        <f t="shared" si="446"/>
        <v>3324.9608020000001</v>
      </c>
      <c r="DQ47" s="410">
        <f t="shared" si="446"/>
        <v>3324.9608020000001</v>
      </c>
      <c r="DR47" s="410">
        <f t="shared" si="446"/>
        <v>3324.9608020000001</v>
      </c>
    </row>
    <row r="48" spans="2:122" x14ac:dyDescent="0.3">
      <c r="B48" s="93" t="s">
        <v>67</v>
      </c>
      <c r="C48" s="410"/>
      <c r="D48" s="410"/>
      <c r="E48" s="410"/>
      <c r="F48" s="410"/>
      <c r="G48" s="410"/>
      <c r="H48" s="410"/>
      <c r="I48" s="410"/>
      <c r="J48" s="410"/>
      <c r="K48" s="411"/>
      <c r="L48" s="412">
        <f>SUMPRODUCT($L$7:$L$14,L$57:L$64)+$K$48</f>
        <v>23.011083333333332</v>
      </c>
      <c r="M48" s="410">
        <f t="shared" ref="M48:BX48" si="447">SUMPRODUCT($L$7:$L$14,M$57:M$64)+$K$48</f>
        <v>23.011083333333332</v>
      </c>
      <c r="N48" s="413">
        <f t="shared" si="447"/>
        <v>23.011083333333332</v>
      </c>
      <c r="O48" s="414">
        <f t="shared" si="447"/>
        <v>50.543588333333332</v>
      </c>
      <c r="P48" s="410">
        <f t="shared" si="447"/>
        <v>50.543588333333332</v>
      </c>
      <c r="Q48" s="410">
        <f t="shared" si="447"/>
        <v>50.543588333333332</v>
      </c>
      <c r="R48" s="410">
        <f t="shared" si="447"/>
        <v>50.543588333333332</v>
      </c>
      <c r="S48" s="410">
        <f t="shared" si="447"/>
        <v>50.543588333333332</v>
      </c>
      <c r="T48" s="410">
        <f t="shared" si="447"/>
        <v>50.543588333333332</v>
      </c>
      <c r="U48" s="410">
        <f t="shared" si="447"/>
        <v>50.543588333333332</v>
      </c>
      <c r="V48" s="410">
        <f t="shared" si="447"/>
        <v>50.543588333333332</v>
      </c>
      <c r="W48" s="410">
        <f t="shared" si="447"/>
        <v>105.31258833333332</v>
      </c>
      <c r="X48" s="410">
        <f t="shared" si="447"/>
        <v>105.31258833333332</v>
      </c>
      <c r="Y48" s="410">
        <f t="shared" si="447"/>
        <v>105.31258833333332</v>
      </c>
      <c r="Z48" s="410">
        <f t="shared" si="447"/>
        <v>105.31258833333332</v>
      </c>
      <c r="AA48" s="410">
        <f t="shared" si="447"/>
        <v>128.32367166666666</v>
      </c>
      <c r="AB48" s="410">
        <f t="shared" si="447"/>
        <v>128.32367166666666</v>
      </c>
      <c r="AC48" s="410">
        <f t="shared" si="447"/>
        <v>128.32367166666666</v>
      </c>
      <c r="AD48" s="410">
        <f t="shared" si="447"/>
        <v>128.32367166666666</v>
      </c>
      <c r="AE48" s="410">
        <f t="shared" si="447"/>
        <v>128.32367166666666</v>
      </c>
      <c r="AF48" s="410">
        <f t="shared" si="447"/>
        <v>128.32367166666666</v>
      </c>
      <c r="AG48" s="410">
        <f t="shared" si="447"/>
        <v>128.32367166666666</v>
      </c>
      <c r="AH48" s="410">
        <f t="shared" si="447"/>
        <v>128.32367166666666</v>
      </c>
      <c r="AI48" s="410">
        <f t="shared" si="447"/>
        <v>128.32367166666666</v>
      </c>
      <c r="AJ48" s="410">
        <f t="shared" si="447"/>
        <v>128.32367166666666</v>
      </c>
      <c r="AK48" s="410">
        <f t="shared" si="447"/>
        <v>128.32367166666666</v>
      </c>
      <c r="AL48" s="410">
        <f t="shared" si="447"/>
        <v>128.32367166666666</v>
      </c>
      <c r="AM48" s="410">
        <f t="shared" si="447"/>
        <v>136.66533833333332</v>
      </c>
      <c r="AN48" s="410">
        <f t="shared" si="447"/>
        <v>136.66533833333332</v>
      </c>
      <c r="AO48" s="410">
        <f t="shared" si="447"/>
        <v>136.66533833333332</v>
      </c>
      <c r="AP48" s="410">
        <f t="shared" si="447"/>
        <v>136.66533833333332</v>
      </c>
      <c r="AQ48" s="410">
        <f t="shared" si="447"/>
        <v>136.66533833333332</v>
      </c>
      <c r="AR48" s="410">
        <f t="shared" si="447"/>
        <v>136.66533833333332</v>
      </c>
      <c r="AS48" s="410">
        <f t="shared" si="447"/>
        <v>136.66533833333332</v>
      </c>
      <c r="AT48" s="410">
        <f t="shared" si="447"/>
        <v>136.66533833333332</v>
      </c>
      <c r="AU48" s="410">
        <f t="shared" si="447"/>
        <v>136.66533833333332</v>
      </c>
      <c r="AV48" s="410">
        <f t="shared" si="447"/>
        <v>136.66533833333332</v>
      </c>
      <c r="AW48" s="410">
        <f t="shared" si="447"/>
        <v>136.66533833333332</v>
      </c>
      <c r="AX48" s="410">
        <f t="shared" si="447"/>
        <v>136.66533833333332</v>
      </c>
      <c r="AY48" s="410">
        <f t="shared" si="447"/>
        <v>145.00700499999996</v>
      </c>
      <c r="AZ48" s="410">
        <f t="shared" si="447"/>
        <v>145.00700499999996</v>
      </c>
      <c r="BA48" s="410">
        <f t="shared" si="447"/>
        <v>145.00700499999996</v>
      </c>
      <c r="BB48" s="410">
        <f t="shared" si="447"/>
        <v>145.00700499999996</v>
      </c>
      <c r="BC48" s="410">
        <f t="shared" si="447"/>
        <v>145.00700499999996</v>
      </c>
      <c r="BD48" s="410">
        <f t="shared" si="447"/>
        <v>145.00700499999996</v>
      </c>
      <c r="BE48" s="410">
        <f t="shared" si="447"/>
        <v>145.00700499999996</v>
      </c>
      <c r="BF48" s="410">
        <f>SUMPRODUCT($L$7:$L$14,BF$57:BF$64)+$K$48</f>
        <v>145.00700499999996</v>
      </c>
      <c r="BG48" s="410">
        <f t="shared" si="447"/>
        <v>145.00700499999996</v>
      </c>
      <c r="BH48" s="410">
        <f t="shared" si="447"/>
        <v>145.00700499999996</v>
      </c>
      <c r="BI48" s="410">
        <f t="shared" si="447"/>
        <v>145.00700499999996</v>
      </c>
      <c r="BJ48" s="410">
        <f t="shared" si="447"/>
        <v>145.00700499999996</v>
      </c>
      <c r="BK48" s="410">
        <f t="shared" si="447"/>
        <v>145.00700499999996</v>
      </c>
      <c r="BL48" s="410">
        <f t="shared" si="447"/>
        <v>145.00700499999996</v>
      </c>
      <c r="BM48" s="410">
        <f t="shared" si="447"/>
        <v>145.00700499999996</v>
      </c>
      <c r="BN48" s="410">
        <f t="shared" si="447"/>
        <v>145.00700499999996</v>
      </c>
      <c r="BO48" s="410">
        <f t="shared" si="447"/>
        <v>145.00700499999996</v>
      </c>
      <c r="BP48" s="410">
        <f t="shared" si="447"/>
        <v>145.00700499999996</v>
      </c>
      <c r="BQ48" s="410">
        <f t="shared" si="447"/>
        <v>145.00700499999996</v>
      </c>
      <c r="BR48" s="410">
        <f t="shared" si="447"/>
        <v>145.00700499999996</v>
      </c>
      <c r="BS48" s="410">
        <f t="shared" si="447"/>
        <v>145.00700499999996</v>
      </c>
      <c r="BT48" s="410">
        <f t="shared" si="447"/>
        <v>145.00700499999996</v>
      </c>
      <c r="BU48" s="410">
        <f t="shared" si="447"/>
        <v>145.00700499999996</v>
      </c>
      <c r="BV48" s="410">
        <f t="shared" si="447"/>
        <v>145.00700499999996</v>
      </c>
      <c r="BW48" s="410">
        <f t="shared" si="447"/>
        <v>145.00700499999996</v>
      </c>
      <c r="BX48" s="410">
        <f t="shared" si="447"/>
        <v>145.00700499999996</v>
      </c>
      <c r="BY48" s="410">
        <f t="shared" ref="BY48:DR48" si="448">SUMPRODUCT($L$7:$L$14,BY$57:BY$64)+$K$48</f>
        <v>145.00700499999996</v>
      </c>
      <c r="BZ48" s="410">
        <f t="shared" si="448"/>
        <v>145.00700499999996</v>
      </c>
      <c r="CA48" s="410">
        <f t="shared" si="448"/>
        <v>145.00700499999996</v>
      </c>
      <c r="CB48" s="410">
        <f t="shared" si="448"/>
        <v>145.00700499999996</v>
      </c>
      <c r="CC48" s="410">
        <f t="shared" si="448"/>
        <v>145.00700499999996</v>
      </c>
      <c r="CD48" s="410">
        <f t="shared" si="448"/>
        <v>145.00700499999996</v>
      </c>
      <c r="CE48" s="410">
        <f t="shared" si="448"/>
        <v>145.00700499999996</v>
      </c>
      <c r="CF48" s="410">
        <f t="shared" si="448"/>
        <v>145.00700499999996</v>
      </c>
      <c r="CG48" s="410">
        <f t="shared" si="448"/>
        <v>145.00700499999996</v>
      </c>
      <c r="CH48" s="410">
        <f t="shared" si="448"/>
        <v>145.00700499999996</v>
      </c>
      <c r="CI48" s="410">
        <f t="shared" si="448"/>
        <v>145.00700499999996</v>
      </c>
      <c r="CJ48" s="410">
        <f t="shared" si="448"/>
        <v>145.00700499999996</v>
      </c>
      <c r="CK48" s="410">
        <f t="shared" si="448"/>
        <v>145.00700499999996</v>
      </c>
      <c r="CL48" s="410">
        <f t="shared" si="448"/>
        <v>145.00700499999996</v>
      </c>
      <c r="CM48" s="410">
        <f t="shared" si="448"/>
        <v>145.00700499999996</v>
      </c>
      <c r="CN48" s="410">
        <f t="shared" si="448"/>
        <v>145.00700499999996</v>
      </c>
      <c r="CO48" s="410">
        <f t="shared" si="448"/>
        <v>145.00700499999996</v>
      </c>
      <c r="CP48" s="410">
        <f t="shared" si="448"/>
        <v>145.00700499999996</v>
      </c>
      <c r="CQ48" s="410">
        <f t="shared" si="448"/>
        <v>145.00700499999996</v>
      </c>
      <c r="CR48" s="410">
        <f t="shared" si="448"/>
        <v>145.00700499999996</v>
      </c>
      <c r="CS48" s="410">
        <f t="shared" si="448"/>
        <v>145.00700499999996</v>
      </c>
      <c r="CT48" s="410">
        <f t="shared" si="448"/>
        <v>145.00700499999996</v>
      </c>
      <c r="CU48" s="410">
        <f t="shared" si="448"/>
        <v>145.00700499999996</v>
      </c>
      <c r="CV48" s="410">
        <f t="shared" si="448"/>
        <v>145.00700499999996</v>
      </c>
      <c r="CW48" s="410">
        <f t="shared" si="448"/>
        <v>145.00700499999996</v>
      </c>
      <c r="CX48" s="410">
        <f t="shared" si="448"/>
        <v>145.00700499999996</v>
      </c>
      <c r="CY48" s="410">
        <f t="shared" si="448"/>
        <v>145.00700499999996</v>
      </c>
      <c r="CZ48" s="410">
        <f t="shared" si="448"/>
        <v>145.00700499999996</v>
      </c>
      <c r="DA48" s="410">
        <f t="shared" si="448"/>
        <v>145.00700499999996</v>
      </c>
      <c r="DB48" s="410">
        <f t="shared" si="448"/>
        <v>145.00700499999996</v>
      </c>
      <c r="DC48" s="410">
        <f t="shared" si="448"/>
        <v>145.00700499999996</v>
      </c>
      <c r="DD48" s="410">
        <f t="shared" si="448"/>
        <v>145.00700499999996</v>
      </c>
      <c r="DE48" s="410">
        <f t="shared" si="448"/>
        <v>145.00700499999996</v>
      </c>
      <c r="DF48" s="410">
        <f t="shared" si="448"/>
        <v>145.00700499999996</v>
      </c>
      <c r="DG48" s="410">
        <f t="shared" si="448"/>
        <v>145.00700499999996</v>
      </c>
      <c r="DH48" s="410">
        <f t="shared" si="448"/>
        <v>145.00700499999996</v>
      </c>
      <c r="DI48" s="410">
        <f t="shared" si="448"/>
        <v>145.00700499999996</v>
      </c>
      <c r="DJ48" s="410">
        <f t="shared" si="448"/>
        <v>145.00700499999996</v>
      </c>
      <c r="DK48" s="410">
        <f t="shared" si="448"/>
        <v>145.00700499999996</v>
      </c>
      <c r="DL48" s="410">
        <f t="shared" si="448"/>
        <v>145.00700499999996</v>
      </c>
      <c r="DM48" s="410">
        <f t="shared" si="448"/>
        <v>145.00700499999996</v>
      </c>
      <c r="DN48" s="410">
        <f t="shared" si="448"/>
        <v>145.00700499999996</v>
      </c>
      <c r="DO48" s="410">
        <f t="shared" si="448"/>
        <v>145.00700499999996</v>
      </c>
      <c r="DP48" s="410">
        <f t="shared" si="448"/>
        <v>145.00700499999996</v>
      </c>
      <c r="DQ48" s="410">
        <f t="shared" si="448"/>
        <v>145.00700499999996</v>
      </c>
      <c r="DR48" s="410">
        <f t="shared" si="448"/>
        <v>145.00700499999996</v>
      </c>
    </row>
    <row r="49" spans="2:123" x14ac:dyDescent="0.3">
      <c r="B49" s="275" t="s">
        <v>33</v>
      </c>
      <c r="C49" s="407">
        <f t="shared" ref="C49:H49" si="449">SUM(C50:C53)</f>
        <v>570</v>
      </c>
      <c r="D49" s="407">
        <f t="shared" si="449"/>
        <v>523</v>
      </c>
      <c r="E49" s="407">
        <f t="shared" si="449"/>
        <v>582</v>
      </c>
      <c r="F49" s="407">
        <f t="shared" si="449"/>
        <v>741</v>
      </c>
      <c r="G49" s="407">
        <f t="shared" si="449"/>
        <v>919</v>
      </c>
      <c r="H49" s="407">
        <f t="shared" si="449"/>
        <v>916</v>
      </c>
      <c r="I49" s="407">
        <f>SUM(I50:I53)</f>
        <v>927</v>
      </c>
      <c r="J49" s="407">
        <f>SUM(J50:J53)</f>
        <v>927</v>
      </c>
      <c r="K49" s="416">
        <f>SUM(K50:K53)</f>
        <v>927</v>
      </c>
      <c r="L49" s="406">
        <f>SUM(L50:L53)</f>
        <v>1081.9567901234568</v>
      </c>
      <c r="M49" s="407">
        <f t="shared" ref="M49:O49" si="450">SUM(M50:M53)</f>
        <v>1081.9567901234568</v>
      </c>
      <c r="N49" s="408">
        <f t="shared" si="450"/>
        <v>1081.9567901234568</v>
      </c>
      <c r="O49" s="409">
        <f t="shared" si="450"/>
        <v>1267.3608641975309</v>
      </c>
      <c r="P49" s="407">
        <f t="shared" ref="P49" si="451">SUM(P50:P53)</f>
        <v>1267.3608641975309</v>
      </c>
      <c r="Q49" s="407">
        <f t="shared" ref="Q49" si="452">SUM(Q50:Q53)</f>
        <v>1267.3608641975309</v>
      </c>
      <c r="R49" s="407">
        <f t="shared" ref="R49" si="453">SUM(R50:R53)</f>
        <v>1267.3608641975309</v>
      </c>
      <c r="S49" s="407">
        <f t="shared" ref="S49" si="454">SUM(S50:S53)</f>
        <v>1267.3608641975309</v>
      </c>
      <c r="T49" s="407">
        <f t="shared" ref="T49" si="455">SUM(T50:T53)</f>
        <v>1267.3608641975309</v>
      </c>
      <c r="U49" s="407">
        <f t="shared" ref="U49" si="456">SUM(U50:U53)</f>
        <v>1267.3608641975309</v>
      </c>
      <c r="V49" s="407">
        <f t="shared" ref="V49" si="457">SUM(V50:V53)</f>
        <v>1267.3608641975309</v>
      </c>
      <c r="W49" s="407">
        <f t="shared" ref="W49" si="458">SUM(W50:W53)</f>
        <v>1636.1756790123459</v>
      </c>
      <c r="X49" s="407">
        <f t="shared" ref="X49" si="459">SUM(X50:X53)</f>
        <v>1636.1756790123459</v>
      </c>
      <c r="Y49" s="407">
        <f t="shared" ref="Y49" si="460">SUM(Y50:Y53)</f>
        <v>1636.1756790123459</v>
      </c>
      <c r="Z49" s="407">
        <f t="shared" ref="Z49" si="461">SUM(Z50:Z53)</f>
        <v>1636.1756790123459</v>
      </c>
      <c r="AA49" s="407">
        <f t="shared" ref="AA49" si="462">SUM(AA50:AA53)</f>
        <v>1791.1324691358022</v>
      </c>
      <c r="AB49" s="407">
        <f t="shared" ref="AB49" si="463">SUM(AB50:AB53)</f>
        <v>1791.1324691358022</v>
      </c>
      <c r="AC49" s="407">
        <f t="shared" ref="AC49" si="464">SUM(AC50:AC53)</f>
        <v>1791.1324691358022</v>
      </c>
      <c r="AD49" s="407">
        <f t="shared" ref="AD49" si="465">SUM(AD50:AD53)</f>
        <v>1791.1324691358022</v>
      </c>
      <c r="AE49" s="407">
        <f t="shared" ref="AE49" si="466">SUM(AE50:AE53)</f>
        <v>1791.1324691358022</v>
      </c>
      <c r="AF49" s="407">
        <f t="shared" ref="AF49" si="467">SUM(AF50:AF53)</f>
        <v>1791.1324691358022</v>
      </c>
      <c r="AG49" s="407">
        <f t="shared" ref="AG49" si="468">SUM(AG50:AG53)</f>
        <v>1791.1324691358022</v>
      </c>
      <c r="AH49" s="407">
        <f t="shared" ref="AH49" si="469">SUM(AH50:AH53)</f>
        <v>1791.1324691358022</v>
      </c>
      <c r="AI49" s="407">
        <f t="shared" ref="AI49" si="470">SUM(AI50:AI53)</f>
        <v>1791.1324691358022</v>
      </c>
      <c r="AJ49" s="407">
        <f t="shared" ref="AJ49" si="471">SUM(AJ50:AJ53)</f>
        <v>1791.1324691358022</v>
      </c>
      <c r="AK49" s="407">
        <f t="shared" ref="AK49" si="472">SUM(AK50:AK53)</f>
        <v>1791.1324691358022</v>
      </c>
      <c r="AL49" s="407">
        <f t="shared" ref="AL49" si="473">SUM(AL50:AL53)</f>
        <v>1791.1324691358022</v>
      </c>
      <c r="AM49" s="407">
        <f t="shared" ref="AM49" si="474">SUM(AM50:AM53)</f>
        <v>1847.3053086419752</v>
      </c>
      <c r="AN49" s="407">
        <f t="shared" ref="AN49" si="475">SUM(AN50:AN53)</f>
        <v>1847.3053086419752</v>
      </c>
      <c r="AO49" s="407">
        <f t="shared" ref="AO49" si="476">SUM(AO50:AO53)</f>
        <v>1847.3053086419752</v>
      </c>
      <c r="AP49" s="407">
        <f t="shared" ref="AP49" si="477">SUM(AP50:AP53)</f>
        <v>1847.3053086419752</v>
      </c>
      <c r="AQ49" s="407">
        <f t="shared" ref="AQ49" si="478">SUM(AQ50:AQ53)</f>
        <v>1847.3053086419752</v>
      </c>
      <c r="AR49" s="407">
        <f t="shared" ref="AR49" si="479">SUM(AR50:AR53)</f>
        <v>1847.3053086419752</v>
      </c>
      <c r="AS49" s="407">
        <f t="shared" ref="AS49" si="480">SUM(AS50:AS53)</f>
        <v>1847.3053086419752</v>
      </c>
      <c r="AT49" s="407">
        <f t="shared" ref="AT49" si="481">SUM(AT50:AT53)</f>
        <v>1847.3053086419752</v>
      </c>
      <c r="AU49" s="407">
        <f t="shared" ref="AU49" si="482">SUM(AU50:AU53)</f>
        <v>1847.3053086419752</v>
      </c>
      <c r="AV49" s="407">
        <f t="shared" ref="AV49" si="483">SUM(AV50:AV53)</f>
        <v>1847.3053086419752</v>
      </c>
      <c r="AW49" s="407">
        <f t="shared" ref="AW49" si="484">SUM(AW50:AW53)</f>
        <v>1847.3053086419752</v>
      </c>
      <c r="AX49" s="407">
        <f t="shared" ref="AX49" si="485">SUM(AX50:AX53)</f>
        <v>1847.3053086419752</v>
      </c>
      <c r="AY49" s="407">
        <f t="shared" ref="AY49" si="486">SUM(AY50:AY53)</f>
        <v>1903.478148148148</v>
      </c>
      <c r="AZ49" s="407">
        <f t="shared" ref="AZ49" si="487">SUM(AZ50:AZ53)</f>
        <v>1903.478148148148</v>
      </c>
      <c r="BA49" s="407">
        <f t="shared" ref="BA49" si="488">SUM(BA50:BA53)</f>
        <v>1903.478148148148</v>
      </c>
      <c r="BB49" s="407">
        <f t="shared" ref="BB49" si="489">SUM(BB50:BB53)</f>
        <v>1903.478148148148</v>
      </c>
      <c r="BC49" s="407">
        <f t="shared" ref="BC49" si="490">SUM(BC50:BC53)</f>
        <v>1903.478148148148</v>
      </c>
      <c r="BD49" s="407">
        <f t="shared" ref="BD49" si="491">SUM(BD50:BD53)</f>
        <v>1903.478148148148</v>
      </c>
      <c r="BE49" s="407">
        <f t="shared" ref="BE49" si="492">SUM(BE50:BE53)</f>
        <v>1903.478148148148</v>
      </c>
      <c r="BF49" s="407">
        <f t="shared" ref="BF49" si="493">SUM(BF50:BF53)</f>
        <v>1903.478148148148</v>
      </c>
      <c r="BG49" s="407">
        <f t="shared" ref="BG49" si="494">SUM(BG50:BG53)</f>
        <v>1903.478148148148</v>
      </c>
      <c r="BH49" s="407">
        <f t="shared" ref="BH49" si="495">SUM(BH50:BH53)</f>
        <v>1903.478148148148</v>
      </c>
      <c r="BI49" s="407">
        <f t="shared" ref="BI49" si="496">SUM(BI50:BI53)</f>
        <v>1903.478148148148</v>
      </c>
      <c r="BJ49" s="407">
        <f t="shared" ref="BJ49" si="497">SUM(BJ50:BJ53)</f>
        <v>1903.478148148148</v>
      </c>
      <c r="BK49" s="407">
        <f t="shared" ref="BK49" si="498">SUM(BK50:BK53)</f>
        <v>1903.478148148148</v>
      </c>
      <c r="BL49" s="407">
        <f t="shared" ref="BL49" si="499">SUM(BL50:BL53)</f>
        <v>1903.478148148148</v>
      </c>
      <c r="BM49" s="407">
        <f t="shared" ref="BM49" si="500">SUM(BM50:BM53)</f>
        <v>1903.478148148148</v>
      </c>
      <c r="BN49" s="407">
        <f t="shared" ref="BN49" si="501">SUM(BN50:BN53)</f>
        <v>1903.478148148148</v>
      </c>
      <c r="BO49" s="407">
        <f t="shared" ref="BO49" si="502">SUM(BO50:BO53)</f>
        <v>1903.478148148148</v>
      </c>
      <c r="BP49" s="407">
        <f t="shared" ref="BP49" si="503">SUM(BP50:BP53)</f>
        <v>1903.478148148148</v>
      </c>
      <c r="BQ49" s="407">
        <f t="shared" ref="BQ49" si="504">SUM(BQ50:BQ53)</f>
        <v>1903.478148148148</v>
      </c>
      <c r="BR49" s="407">
        <f t="shared" ref="BR49" si="505">SUM(BR50:BR53)</f>
        <v>1903.478148148148</v>
      </c>
      <c r="BS49" s="407">
        <f t="shared" ref="BS49" si="506">SUM(BS50:BS53)</f>
        <v>1903.478148148148</v>
      </c>
      <c r="BT49" s="407">
        <f t="shared" ref="BT49" si="507">SUM(BT50:BT53)</f>
        <v>1903.478148148148</v>
      </c>
      <c r="BU49" s="407">
        <f t="shared" ref="BU49" si="508">SUM(BU50:BU53)</f>
        <v>1903.478148148148</v>
      </c>
      <c r="BV49" s="407">
        <f t="shared" ref="BV49" si="509">SUM(BV50:BV53)</f>
        <v>1903.478148148148</v>
      </c>
      <c r="BW49" s="407">
        <f t="shared" ref="BW49" si="510">SUM(BW50:BW53)</f>
        <v>1903.478148148148</v>
      </c>
      <c r="BX49" s="407">
        <f t="shared" ref="BX49" si="511">SUM(BX50:BX53)</f>
        <v>1903.478148148148</v>
      </c>
      <c r="BY49" s="407">
        <f t="shared" ref="BY49" si="512">SUM(BY50:BY53)</f>
        <v>1903.478148148148</v>
      </c>
      <c r="BZ49" s="407">
        <f t="shared" ref="BZ49" si="513">SUM(BZ50:BZ53)</f>
        <v>1903.478148148148</v>
      </c>
      <c r="CA49" s="407">
        <f t="shared" ref="CA49" si="514">SUM(CA50:CA53)</f>
        <v>1903.478148148148</v>
      </c>
      <c r="CB49" s="407">
        <f t="shared" ref="CB49" si="515">SUM(CB50:CB53)</f>
        <v>1903.478148148148</v>
      </c>
      <c r="CC49" s="407">
        <f t="shared" ref="CC49" si="516">SUM(CC50:CC53)</f>
        <v>1903.478148148148</v>
      </c>
      <c r="CD49" s="407">
        <f t="shared" ref="CD49" si="517">SUM(CD50:CD53)</f>
        <v>1903.478148148148</v>
      </c>
      <c r="CE49" s="407">
        <f t="shared" ref="CE49" si="518">SUM(CE50:CE53)</f>
        <v>1903.478148148148</v>
      </c>
      <c r="CF49" s="407">
        <f t="shared" ref="CF49" si="519">SUM(CF50:CF53)</f>
        <v>1903.478148148148</v>
      </c>
      <c r="CG49" s="407">
        <f t="shared" ref="CG49" si="520">SUM(CG50:CG53)</f>
        <v>1903.478148148148</v>
      </c>
      <c r="CH49" s="407">
        <f t="shared" ref="CH49" si="521">SUM(CH50:CH53)</f>
        <v>1903.478148148148</v>
      </c>
      <c r="CI49" s="407">
        <f t="shared" ref="CI49" si="522">SUM(CI50:CI53)</f>
        <v>1903.478148148148</v>
      </c>
      <c r="CJ49" s="407">
        <f t="shared" ref="CJ49" si="523">SUM(CJ50:CJ53)</f>
        <v>1903.478148148148</v>
      </c>
      <c r="CK49" s="407">
        <f t="shared" ref="CK49" si="524">SUM(CK50:CK53)</f>
        <v>1903.478148148148</v>
      </c>
      <c r="CL49" s="407">
        <f t="shared" ref="CL49" si="525">SUM(CL50:CL53)</f>
        <v>1903.478148148148</v>
      </c>
      <c r="CM49" s="407">
        <f t="shared" ref="CM49" si="526">SUM(CM50:CM53)</f>
        <v>1903.478148148148</v>
      </c>
      <c r="CN49" s="407">
        <f t="shared" ref="CN49" si="527">SUM(CN50:CN53)</f>
        <v>1903.478148148148</v>
      </c>
      <c r="CO49" s="407">
        <f t="shared" ref="CO49" si="528">SUM(CO50:CO53)</f>
        <v>1903.478148148148</v>
      </c>
      <c r="CP49" s="407">
        <f t="shared" ref="CP49" si="529">SUM(CP50:CP53)</f>
        <v>1903.478148148148</v>
      </c>
      <c r="CQ49" s="407">
        <f t="shared" ref="CQ49" si="530">SUM(CQ50:CQ53)</f>
        <v>1903.478148148148</v>
      </c>
      <c r="CR49" s="407">
        <f t="shared" ref="CR49" si="531">SUM(CR50:CR53)</f>
        <v>1903.478148148148</v>
      </c>
      <c r="CS49" s="407">
        <f t="shared" ref="CS49" si="532">SUM(CS50:CS53)</f>
        <v>1903.478148148148</v>
      </c>
      <c r="CT49" s="407">
        <f t="shared" ref="CT49" si="533">SUM(CT50:CT53)</f>
        <v>1903.478148148148</v>
      </c>
      <c r="CU49" s="407">
        <f t="shared" ref="CU49" si="534">SUM(CU50:CU53)</f>
        <v>1903.478148148148</v>
      </c>
      <c r="CV49" s="407">
        <f t="shared" ref="CV49" si="535">SUM(CV50:CV53)</f>
        <v>1903.478148148148</v>
      </c>
      <c r="CW49" s="407">
        <f t="shared" ref="CW49" si="536">SUM(CW50:CW53)</f>
        <v>1903.478148148148</v>
      </c>
      <c r="CX49" s="407">
        <f t="shared" ref="CX49" si="537">SUM(CX50:CX53)</f>
        <v>1903.478148148148</v>
      </c>
      <c r="CY49" s="407">
        <f t="shared" ref="CY49" si="538">SUM(CY50:CY53)</f>
        <v>1903.478148148148</v>
      </c>
      <c r="CZ49" s="407">
        <f t="shared" ref="CZ49" si="539">SUM(CZ50:CZ53)</f>
        <v>1903.478148148148</v>
      </c>
      <c r="DA49" s="407">
        <f t="shared" ref="DA49" si="540">SUM(DA50:DA53)</f>
        <v>1903.478148148148</v>
      </c>
      <c r="DB49" s="407">
        <f t="shared" ref="DB49" si="541">SUM(DB50:DB53)</f>
        <v>1903.478148148148</v>
      </c>
      <c r="DC49" s="407">
        <f t="shared" ref="DC49" si="542">SUM(DC50:DC53)</f>
        <v>1903.478148148148</v>
      </c>
      <c r="DD49" s="407">
        <f t="shared" ref="DD49" si="543">SUM(DD50:DD53)</f>
        <v>1903.478148148148</v>
      </c>
      <c r="DE49" s="407">
        <f t="shared" ref="DE49" si="544">SUM(DE50:DE53)</f>
        <v>1903.478148148148</v>
      </c>
      <c r="DF49" s="407">
        <f t="shared" ref="DF49" si="545">SUM(DF50:DF53)</f>
        <v>1903.478148148148</v>
      </c>
      <c r="DG49" s="407">
        <f t="shared" ref="DG49" si="546">SUM(DG50:DG53)</f>
        <v>1903.478148148148</v>
      </c>
      <c r="DH49" s="407">
        <f t="shared" ref="DH49" si="547">SUM(DH50:DH53)</f>
        <v>1903.478148148148</v>
      </c>
      <c r="DI49" s="407">
        <f t="shared" ref="DI49" si="548">SUM(DI50:DI53)</f>
        <v>1903.478148148148</v>
      </c>
      <c r="DJ49" s="407">
        <f t="shared" ref="DJ49" si="549">SUM(DJ50:DJ53)</f>
        <v>1903.478148148148</v>
      </c>
      <c r="DK49" s="407">
        <f t="shared" ref="DK49" si="550">SUM(DK50:DK53)</f>
        <v>1903.478148148148</v>
      </c>
      <c r="DL49" s="407">
        <f t="shared" ref="DL49" si="551">SUM(DL50:DL53)</f>
        <v>1903.478148148148</v>
      </c>
      <c r="DM49" s="407">
        <f t="shared" ref="DM49" si="552">SUM(DM50:DM53)</f>
        <v>1903.478148148148</v>
      </c>
      <c r="DN49" s="407">
        <f t="shared" ref="DN49" si="553">SUM(DN50:DN53)</f>
        <v>1903.478148148148</v>
      </c>
      <c r="DO49" s="407">
        <f t="shared" ref="DO49" si="554">SUM(DO50:DO53)</f>
        <v>1903.478148148148</v>
      </c>
      <c r="DP49" s="407">
        <f t="shared" ref="DP49" si="555">SUM(DP50:DP53)</f>
        <v>1903.478148148148</v>
      </c>
      <c r="DQ49" s="407">
        <f t="shared" ref="DQ49" si="556">SUM(DQ50:DQ53)</f>
        <v>1903.478148148148</v>
      </c>
      <c r="DR49" s="407">
        <f t="shared" ref="DR49" si="557">SUM(DR50:DR53)</f>
        <v>1903.478148148148</v>
      </c>
      <c r="DS49" s="107"/>
    </row>
    <row r="50" spans="2:123" x14ac:dyDescent="0.3">
      <c r="B50" s="93" t="s">
        <v>68</v>
      </c>
      <c r="C50" s="410">
        <v>226</v>
      </c>
      <c r="D50" s="410">
        <v>215</v>
      </c>
      <c r="E50" s="410">
        <v>243</v>
      </c>
      <c r="F50" s="410">
        <v>264</v>
      </c>
      <c r="G50" s="410">
        <v>293</v>
      </c>
      <c r="H50" s="410">
        <v>309</v>
      </c>
      <c r="I50" s="410">
        <v>282</v>
      </c>
      <c r="J50" s="410">
        <v>282</v>
      </c>
      <c r="K50" s="411">
        <v>282</v>
      </c>
      <c r="L50" s="412">
        <f>$K$50</f>
        <v>282</v>
      </c>
      <c r="M50" s="410">
        <f t="shared" ref="M50:BX50" si="558">$K$50</f>
        <v>282</v>
      </c>
      <c r="N50" s="413">
        <f t="shared" si="558"/>
        <v>282</v>
      </c>
      <c r="O50" s="414">
        <f t="shared" si="558"/>
        <v>282</v>
      </c>
      <c r="P50" s="410">
        <f t="shared" si="558"/>
        <v>282</v>
      </c>
      <c r="Q50" s="410">
        <f t="shared" si="558"/>
        <v>282</v>
      </c>
      <c r="R50" s="410">
        <f t="shared" si="558"/>
        <v>282</v>
      </c>
      <c r="S50" s="410">
        <f t="shared" si="558"/>
        <v>282</v>
      </c>
      <c r="T50" s="410">
        <f t="shared" si="558"/>
        <v>282</v>
      </c>
      <c r="U50" s="410">
        <f t="shared" si="558"/>
        <v>282</v>
      </c>
      <c r="V50" s="410">
        <f t="shared" si="558"/>
        <v>282</v>
      </c>
      <c r="W50" s="410">
        <f t="shared" si="558"/>
        <v>282</v>
      </c>
      <c r="X50" s="410">
        <f t="shared" si="558"/>
        <v>282</v>
      </c>
      <c r="Y50" s="410">
        <f t="shared" si="558"/>
        <v>282</v>
      </c>
      <c r="Z50" s="410">
        <f t="shared" si="558"/>
        <v>282</v>
      </c>
      <c r="AA50" s="410">
        <f t="shared" si="558"/>
        <v>282</v>
      </c>
      <c r="AB50" s="410">
        <f t="shared" si="558"/>
        <v>282</v>
      </c>
      <c r="AC50" s="410">
        <f t="shared" si="558"/>
        <v>282</v>
      </c>
      <c r="AD50" s="410">
        <f t="shared" si="558"/>
        <v>282</v>
      </c>
      <c r="AE50" s="410">
        <f t="shared" si="558"/>
        <v>282</v>
      </c>
      <c r="AF50" s="410">
        <f t="shared" si="558"/>
        <v>282</v>
      </c>
      <c r="AG50" s="410">
        <f t="shared" si="558"/>
        <v>282</v>
      </c>
      <c r="AH50" s="410">
        <f t="shared" si="558"/>
        <v>282</v>
      </c>
      <c r="AI50" s="410">
        <f t="shared" si="558"/>
        <v>282</v>
      </c>
      <c r="AJ50" s="410">
        <f t="shared" si="558"/>
        <v>282</v>
      </c>
      <c r="AK50" s="410">
        <f t="shared" si="558"/>
        <v>282</v>
      </c>
      <c r="AL50" s="410">
        <f t="shared" si="558"/>
        <v>282</v>
      </c>
      <c r="AM50" s="410">
        <f t="shared" si="558"/>
        <v>282</v>
      </c>
      <c r="AN50" s="410">
        <f t="shared" si="558"/>
        <v>282</v>
      </c>
      <c r="AO50" s="410">
        <f t="shared" si="558"/>
        <v>282</v>
      </c>
      <c r="AP50" s="410">
        <f t="shared" si="558"/>
        <v>282</v>
      </c>
      <c r="AQ50" s="410">
        <f t="shared" si="558"/>
        <v>282</v>
      </c>
      <c r="AR50" s="410">
        <f t="shared" si="558"/>
        <v>282</v>
      </c>
      <c r="AS50" s="410">
        <f t="shared" si="558"/>
        <v>282</v>
      </c>
      <c r="AT50" s="410">
        <f t="shared" si="558"/>
        <v>282</v>
      </c>
      <c r="AU50" s="410">
        <f t="shared" si="558"/>
        <v>282</v>
      </c>
      <c r="AV50" s="410">
        <f t="shared" si="558"/>
        <v>282</v>
      </c>
      <c r="AW50" s="410">
        <f t="shared" si="558"/>
        <v>282</v>
      </c>
      <c r="AX50" s="410">
        <f t="shared" si="558"/>
        <v>282</v>
      </c>
      <c r="AY50" s="410">
        <f t="shared" si="558"/>
        <v>282</v>
      </c>
      <c r="AZ50" s="410">
        <f t="shared" si="558"/>
        <v>282</v>
      </c>
      <c r="BA50" s="410">
        <f t="shared" si="558"/>
        <v>282</v>
      </c>
      <c r="BB50" s="410">
        <f t="shared" si="558"/>
        <v>282</v>
      </c>
      <c r="BC50" s="410">
        <f t="shared" si="558"/>
        <v>282</v>
      </c>
      <c r="BD50" s="410">
        <f t="shared" si="558"/>
        <v>282</v>
      </c>
      <c r="BE50" s="410">
        <f t="shared" si="558"/>
        <v>282</v>
      </c>
      <c r="BF50" s="410">
        <f t="shared" si="558"/>
        <v>282</v>
      </c>
      <c r="BG50" s="410">
        <f t="shared" si="558"/>
        <v>282</v>
      </c>
      <c r="BH50" s="410">
        <f t="shared" si="558"/>
        <v>282</v>
      </c>
      <c r="BI50" s="410">
        <f t="shared" si="558"/>
        <v>282</v>
      </c>
      <c r="BJ50" s="410">
        <f t="shared" si="558"/>
        <v>282</v>
      </c>
      <c r="BK50" s="410">
        <f t="shared" si="558"/>
        <v>282</v>
      </c>
      <c r="BL50" s="410">
        <f t="shared" si="558"/>
        <v>282</v>
      </c>
      <c r="BM50" s="410">
        <f t="shared" si="558"/>
        <v>282</v>
      </c>
      <c r="BN50" s="410">
        <f t="shared" si="558"/>
        <v>282</v>
      </c>
      <c r="BO50" s="410">
        <f t="shared" si="558"/>
        <v>282</v>
      </c>
      <c r="BP50" s="410">
        <f t="shared" si="558"/>
        <v>282</v>
      </c>
      <c r="BQ50" s="410">
        <f t="shared" si="558"/>
        <v>282</v>
      </c>
      <c r="BR50" s="410">
        <f t="shared" si="558"/>
        <v>282</v>
      </c>
      <c r="BS50" s="410">
        <f t="shared" si="558"/>
        <v>282</v>
      </c>
      <c r="BT50" s="410">
        <f t="shared" si="558"/>
        <v>282</v>
      </c>
      <c r="BU50" s="410">
        <f t="shared" si="558"/>
        <v>282</v>
      </c>
      <c r="BV50" s="410">
        <f t="shared" si="558"/>
        <v>282</v>
      </c>
      <c r="BW50" s="410">
        <f t="shared" si="558"/>
        <v>282</v>
      </c>
      <c r="BX50" s="410">
        <f t="shared" si="558"/>
        <v>282</v>
      </c>
      <c r="BY50" s="410">
        <f t="shared" ref="BY50:DR50" si="559">$K$50</f>
        <v>282</v>
      </c>
      <c r="BZ50" s="410">
        <f t="shared" si="559"/>
        <v>282</v>
      </c>
      <c r="CA50" s="410">
        <f t="shared" si="559"/>
        <v>282</v>
      </c>
      <c r="CB50" s="410">
        <f t="shared" si="559"/>
        <v>282</v>
      </c>
      <c r="CC50" s="410">
        <f t="shared" si="559"/>
        <v>282</v>
      </c>
      <c r="CD50" s="410">
        <f t="shared" si="559"/>
        <v>282</v>
      </c>
      <c r="CE50" s="410">
        <f t="shared" si="559"/>
        <v>282</v>
      </c>
      <c r="CF50" s="410">
        <f t="shared" si="559"/>
        <v>282</v>
      </c>
      <c r="CG50" s="410">
        <f t="shared" si="559"/>
        <v>282</v>
      </c>
      <c r="CH50" s="410">
        <f t="shared" si="559"/>
        <v>282</v>
      </c>
      <c r="CI50" s="410">
        <f t="shared" si="559"/>
        <v>282</v>
      </c>
      <c r="CJ50" s="410">
        <f t="shared" si="559"/>
        <v>282</v>
      </c>
      <c r="CK50" s="410">
        <f t="shared" si="559"/>
        <v>282</v>
      </c>
      <c r="CL50" s="410">
        <f t="shared" si="559"/>
        <v>282</v>
      </c>
      <c r="CM50" s="410">
        <f t="shared" si="559"/>
        <v>282</v>
      </c>
      <c r="CN50" s="410">
        <f t="shared" si="559"/>
        <v>282</v>
      </c>
      <c r="CO50" s="410">
        <f t="shared" si="559"/>
        <v>282</v>
      </c>
      <c r="CP50" s="410">
        <f t="shared" si="559"/>
        <v>282</v>
      </c>
      <c r="CQ50" s="410">
        <f t="shared" si="559"/>
        <v>282</v>
      </c>
      <c r="CR50" s="410">
        <f t="shared" si="559"/>
        <v>282</v>
      </c>
      <c r="CS50" s="410">
        <f t="shared" si="559"/>
        <v>282</v>
      </c>
      <c r="CT50" s="410">
        <f t="shared" si="559"/>
        <v>282</v>
      </c>
      <c r="CU50" s="410">
        <f t="shared" si="559"/>
        <v>282</v>
      </c>
      <c r="CV50" s="410">
        <f t="shared" si="559"/>
        <v>282</v>
      </c>
      <c r="CW50" s="410">
        <f t="shared" si="559"/>
        <v>282</v>
      </c>
      <c r="CX50" s="410">
        <f t="shared" si="559"/>
        <v>282</v>
      </c>
      <c r="CY50" s="410">
        <f t="shared" si="559"/>
        <v>282</v>
      </c>
      <c r="CZ50" s="410">
        <f t="shared" si="559"/>
        <v>282</v>
      </c>
      <c r="DA50" s="410">
        <f t="shared" si="559"/>
        <v>282</v>
      </c>
      <c r="DB50" s="410">
        <f t="shared" si="559"/>
        <v>282</v>
      </c>
      <c r="DC50" s="410">
        <f t="shared" si="559"/>
        <v>282</v>
      </c>
      <c r="DD50" s="410">
        <f t="shared" si="559"/>
        <v>282</v>
      </c>
      <c r="DE50" s="410">
        <f t="shared" si="559"/>
        <v>282</v>
      </c>
      <c r="DF50" s="410">
        <f t="shared" si="559"/>
        <v>282</v>
      </c>
      <c r="DG50" s="410">
        <f t="shared" si="559"/>
        <v>282</v>
      </c>
      <c r="DH50" s="410">
        <f t="shared" si="559"/>
        <v>282</v>
      </c>
      <c r="DI50" s="410">
        <f t="shared" si="559"/>
        <v>282</v>
      </c>
      <c r="DJ50" s="410">
        <f t="shared" si="559"/>
        <v>282</v>
      </c>
      <c r="DK50" s="410">
        <f t="shared" si="559"/>
        <v>282</v>
      </c>
      <c r="DL50" s="410">
        <f t="shared" si="559"/>
        <v>282</v>
      </c>
      <c r="DM50" s="410">
        <f t="shared" si="559"/>
        <v>282</v>
      </c>
      <c r="DN50" s="410">
        <f t="shared" si="559"/>
        <v>282</v>
      </c>
      <c r="DO50" s="410">
        <f t="shared" si="559"/>
        <v>282</v>
      </c>
      <c r="DP50" s="410">
        <f t="shared" si="559"/>
        <v>282</v>
      </c>
      <c r="DQ50" s="410">
        <f t="shared" si="559"/>
        <v>282</v>
      </c>
      <c r="DR50" s="410">
        <f t="shared" si="559"/>
        <v>282</v>
      </c>
    </row>
    <row r="51" spans="2:123" x14ac:dyDescent="0.3">
      <c r="B51" s="93" t="s">
        <v>69</v>
      </c>
      <c r="C51" s="410">
        <v>225</v>
      </c>
      <c r="D51" s="410">
        <v>213</v>
      </c>
      <c r="E51" s="410">
        <v>244</v>
      </c>
      <c r="F51" s="410">
        <v>225</v>
      </c>
      <c r="G51" s="410">
        <v>243</v>
      </c>
      <c r="H51" s="410">
        <v>235</v>
      </c>
      <c r="I51" s="410">
        <v>225</v>
      </c>
      <c r="J51" s="410">
        <v>225</v>
      </c>
      <c r="K51" s="411">
        <v>225</v>
      </c>
      <c r="L51" s="412">
        <f>$K$51</f>
        <v>225</v>
      </c>
      <c r="M51" s="410">
        <f t="shared" ref="M51:BX51" si="560">$K$51</f>
        <v>225</v>
      </c>
      <c r="N51" s="413">
        <f t="shared" si="560"/>
        <v>225</v>
      </c>
      <c r="O51" s="414">
        <f t="shared" si="560"/>
        <v>225</v>
      </c>
      <c r="P51" s="410">
        <f t="shared" si="560"/>
        <v>225</v>
      </c>
      <c r="Q51" s="410">
        <f t="shared" si="560"/>
        <v>225</v>
      </c>
      <c r="R51" s="410">
        <f t="shared" si="560"/>
        <v>225</v>
      </c>
      <c r="S51" s="410">
        <f t="shared" si="560"/>
        <v>225</v>
      </c>
      <c r="T51" s="410">
        <f t="shared" si="560"/>
        <v>225</v>
      </c>
      <c r="U51" s="410">
        <f t="shared" si="560"/>
        <v>225</v>
      </c>
      <c r="V51" s="410">
        <f t="shared" si="560"/>
        <v>225</v>
      </c>
      <c r="W51" s="410">
        <f t="shared" si="560"/>
        <v>225</v>
      </c>
      <c r="X51" s="410">
        <f t="shared" si="560"/>
        <v>225</v>
      </c>
      <c r="Y51" s="410">
        <f t="shared" si="560"/>
        <v>225</v>
      </c>
      <c r="Z51" s="410">
        <f t="shared" si="560"/>
        <v>225</v>
      </c>
      <c r="AA51" s="410">
        <f t="shared" si="560"/>
        <v>225</v>
      </c>
      <c r="AB51" s="410">
        <f t="shared" si="560"/>
        <v>225</v>
      </c>
      <c r="AC51" s="410">
        <f t="shared" si="560"/>
        <v>225</v>
      </c>
      <c r="AD51" s="410">
        <f t="shared" si="560"/>
        <v>225</v>
      </c>
      <c r="AE51" s="410">
        <f t="shared" si="560"/>
        <v>225</v>
      </c>
      <c r="AF51" s="410">
        <f t="shared" si="560"/>
        <v>225</v>
      </c>
      <c r="AG51" s="410">
        <f t="shared" si="560"/>
        <v>225</v>
      </c>
      <c r="AH51" s="410">
        <f t="shared" si="560"/>
        <v>225</v>
      </c>
      <c r="AI51" s="410">
        <f t="shared" si="560"/>
        <v>225</v>
      </c>
      <c r="AJ51" s="410">
        <f t="shared" si="560"/>
        <v>225</v>
      </c>
      <c r="AK51" s="410">
        <f t="shared" si="560"/>
        <v>225</v>
      </c>
      <c r="AL51" s="410">
        <f t="shared" si="560"/>
        <v>225</v>
      </c>
      <c r="AM51" s="410">
        <f t="shared" si="560"/>
        <v>225</v>
      </c>
      <c r="AN51" s="410">
        <f t="shared" si="560"/>
        <v>225</v>
      </c>
      <c r="AO51" s="410">
        <f t="shared" si="560"/>
        <v>225</v>
      </c>
      <c r="AP51" s="410">
        <f t="shared" si="560"/>
        <v>225</v>
      </c>
      <c r="AQ51" s="410">
        <f t="shared" si="560"/>
        <v>225</v>
      </c>
      <c r="AR51" s="410">
        <f t="shared" si="560"/>
        <v>225</v>
      </c>
      <c r="AS51" s="410">
        <f t="shared" si="560"/>
        <v>225</v>
      </c>
      <c r="AT51" s="410">
        <f t="shared" si="560"/>
        <v>225</v>
      </c>
      <c r="AU51" s="410">
        <f t="shared" si="560"/>
        <v>225</v>
      </c>
      <c r="AV51" s="410">
        <f t="shared" si="560"/>
        <v>225</v>
      </c>
      <c r="AW51" s="410">
        <f t="shared" si="560"/>
        <v>225</v>
      </c>
      <c r="AX51" s="410">
        <f t="shared" si="560"/>
        <v>225</v>
      </c>
      <c r="AY51" s="410">
        <f t="shared" si="560"/>
        <v>225</v>
      </c>
      <c r="AZ51" s="410">
        <f t="shared" si="560"/>
        <v>225</v>
      </c>
      <c r="BA51" s="410">
        <f t="shared" si="560"/>
        <v>225</v>
      </c>
      <c r="BB51" s="410">
        <f t="shared" si="560"/>
        <v>225</v>
      </c>
      <c r="BC51" s="410">
        <f t="shared" si="560"/>
        <v>225</v>
      </c>
      <c r="BD51" s="410">
        <f t="shared" si="560"/>
        <v>225</v>
      </c>
      <c r="BE51" s="410">
        <f t="shared" si="560"/>
        <v>225</v>
      </c>
      <c r="BF51" s="410">
        <f t="shared" si="560"/>
        <v>225</v>
      </c>
      <c r="BG51" s="410">
        <f t="shared" si="560"/>
        <v>225</v>
      </c>
      <c r="BH51" s="410">
        <f t="shared" si="560"/>
        <v>225</v>
      </c>
      <c r="BI51" s="410">
        <f t="shared" si="560"/>
        <v>225</v>
      </c>
      <c r="BJ51" s="410">
        <f t="shared" si="560"/>
        <v>225</v>
      </c>
      <c r="BK51" s="410">
        <f t="shared" si="560"/>
        <v>225</v>
      </c>
      <c r="BL51" s="410">
        <f t="shared" si="560"/>
        <v>225</v>
      </c>
      <c r="BM51" s="410">
        <f t="shared" si="560"/>
        <v>225</v>
      </c>
      <c r="BN51" s="410">
        <f t="shared" si="560"/>
        <v>225</v>
      </c>
      <c r="BO51" s="410">
        <f t="shared" si="560"/>
        <v>225</v>
      </c>
      <c r="BP51" s="410">
        <f t="shared" si="560"/>
        <v>225</v>
      </c>
      <c r="BQ51" s="410">
        <f t="shared" si="560"/>
        <v>225</v>
      </c>
      <c r="BR51" s="410">
        <f t="shared" si="560"/>
        <v>225</v>
      </c>
      <c r="BS51" s="410">
        <f t="shared" si="560"/>
        <v>225</v>
      </c>
      <c r="BT51" s="410">
        <f t="shared" si="560"/>
        <v>225</v>
      </c>
      <c r="BU51" s="410">
        <f t="shared" si="560"/>
        <v>225</v>
      </c>
      <c r="BV51" s="410">
        <f t="shared" si="560"/>
        <v>225</v>
      </c>
      <c r="BW51" s="410">
        <f t="shared" si="560"/>
        <v>225</v>
      </c>
      <c r="BX51" s="410">
        <f t="shared" si="560"/>
        <v>225</v>
      </c>
      <c r="BY51" s="410">
        <f t="shared" ref="BY51:DR51" si="561">$K$51</f>
        <v>225</v>
      </c>
      <c r="BZ51" s="410">
        <f t="shared" si="561"/>
        <v>225</v>
      </c>
      <c r="CA51" s="410">
        <f t="shared" si="561"/>
        <v>225</v>
      </c>
      <c r="CB51" s="410">
        <f t="shared" si="561"/>
        <v>225</v>
      </c>
      <c r="CC51" s="410">
        <f t="shared" si="561"/>
        <v>225</v>
      </c>
      <c r="CD51" s="410">
        <f t="shared" si="561"/>
        <v>225</v>
      </c>
      <c r="CE51" s="410">
        <f t="shared" si="561"/>
        <v>225</v>
      </c>
      <c r="CF51" s="410">
        <f t="shared" si="561"/>
        <v>225</v>
      </c>
      <c r="CG51" s="410">
        <f t="shared" si="561"/>
        <v>225</v>
      </c>
      <c r="CH51" s="410">
        <f t="shared" si="561"/>
        <v>225</v>
      </c>
      <c r="CI51" s="410">
        <f t="shared" si="561"/>
        <v>225</v>
      </c>
      <c r="CJ51" s="410">
        <f t="shared" si="561"/>
        <v>225</v>
      </c>
      <c r="CK51" s="410">
        <f t="shared" si="561"/>
        <v>225</v>
      </c>
      <c r="CL51" s="410">
        <f t="shared" si="561"/>
        <v>225</v>
      </c>
      <c r="CM51" s="410">
        <f t="shared" si="561"/>
        <v>225</v>
      </c>
      <c r="CN51" s="410">
        <f t="shared" si="561"/>
        <v>225</v>
      </c>
      <c r="CO51" s="410">
        <f t="shared" si="561"/>
        <v>225</v>
      </c>
      <c r="CP51" s="410">
        <f t="shared" si="561"/>
        <v>225</v>
      </c>
      <c r="CQ51" s="410">
        <f t="shared" si="561"/>
        <v>225</v>
      </c>
      <c r="CR51" s="410">
        <f t="shared" si="561"/>
        <v>225</v>
      </c>
      <c r="CS51" s="410">
        <f t="shared" si="561"/>
        <v>225</v>
      </c>
      <c r="CT51" s="410">
        <f t="shared" si="561"/>
        <v>225</v>
      </c>
      <c r="CU51" s="410">
        <f t="shared" si="561"/>
        <v>225</v>
      </c>
      <c r="CV51" s="410">
        <f t="shared" si="561"/>
        <v>225</v>
      </c>
      <c r="CW51" s="410">
        <f t="shared" si="561"/>
        <v>225</v>
      </c>
      <c r="CX51" s="410">
        <f t="shared" si="561"/>
        <v>225</v>
      </c>
      <c r="CY51" s="410">
        <f t="shared" si="561"/>
        <v>225</v>
      </c>
      <c r="CZ51" s="410">
        <f t="shared" si="561"/>
        <v>225</v>
      </c>
      <c r="DA51" s="410">
        <f t="shared" si="561"/>
        <v>225</v>
      </c>
      <c r="DB51" s="410">
        <f t="shared" si="561"/>
        <v>225</v>
      </c>
      <c r="DC51" s="410">
        <f t="shared" si="561"/>
        <v>225</v>
      </c>
      <c r="DD51" s="410">
        <f t="shared" si="561"/>
        <v>225</v>
      </c>
      <c r="DE51" s="410">
        <f t="shared" si="561"/>
        <v>225</v>
      </c>
      <c r="DF51" s="410">
        <f t="shared" si="561"/>
        <v>225</v>
      </c>
      <c r="DG51" s="410">
        <f t="shared" si="561"/>
        <v>225</v>
      </c>
      <c r="DH51" s="410">
        <f t="shared" si="561"/>
        <v>225</v>
      </c>
      <c r="DI51" s="410">
        <f t="shared" si="561"/>
        <v>225</v>
      </c>
      <c r="DJ51" s="410">
        <f t="shared" si="561"/>
        <v>225</v>
      </c>
      <c r="DK51" s="410">
        <f t="shared" si="561"/>
        <v>225</v>
      </c>
      <c r="DL51" s="410">
        <f t="shared" si="561"/>
        <v>225</v>
      </c>
      <c r="DM51" s="410">
        <f t="shared" si="561"/>
        <v>225</v>
      </c>
      <c r="DN51" s="410">
        <f t="shared" si="561"/>
        <v>225</v>
      </c>
      <c r="DO51" s="410">
        <f t="shared" si="561"/>
        <v>225</v>
      </c>
      <c r="DP51" s="410">
        <f t="shared" si="561"/>
        <v>225</v>
      </c>
      <c r="DQ51" s="410">
        <f t="shared" si="561"/>
        <v>225</v>
      </c>
      <c r="DR51" s="410">
        <f t="shared" si="561"/>
        <v>225</v>
      </c>
    </row>
    <row r="52" spans="2:123" x14ac:dyDescent="0.3">
      <c r="B52" s="93" t="s">
        <v>70</v>
      </c>
      <c r="C52" s="410">
        <v>33</v>
      </c>
      <c r="D52" s="410">
        <v>13</v>
      </c>
      <c r="E52" s="410"/>
      <c r="F52" s="410">
        <v>73</v>
      </c>
      <c r="G52" s="410">
        <v>140</v>
      </c>
      <c r="H52" s="410">
        <v>138</v>
      </c>
      <c r="I52" s="410">
        <v>193</v>
      </c>
      <c r="J52" s="410">
        <v>193</v>
      </c>
      <c r="K52" s="411">
        <v>193</v>
      </c>
      <c r="L52" s="412">
        <f>SUMPRODUCT($M$7:$M$13,L$57:L$63)+$K$52</f>
        <v>347.95679012345681</v>
      </c>
      <c r="M52" s="410">
        <f t="shared" ref="M52:BX52" si="562">SUMPRODUCT($M$7:$M$13,M$57:M$63)+$K$52</f>
        <v>347.95679012345681</v>
      </c>
      <c r="N52" s="413">
        <f t="shared" si="562"/>
        <v>347.95679012345681</v>
      </c>
      <c r="O52" s="414">
        <f t="shared" si="562"/>
        <v>533.36086419753087</v>
      </c>
      <c r="P52" s="410">
        <f t="shared" si="562"/>
        <v>533.36086419753087</v>
      </c>
      <c r="Q52" s="410">
        <f t="shared" si="562"/>
        <v>533.36086419753087</v>
      </c>
      <c r="R52" s="410">
        <f t="shared" si="562"/>
        <v>533.36086419753087</v>
      </c>
      <c r="S52" s="410">
        <f t="shared" si="562"/>
        <v>533.36086419753087</v>
      </c>
      <c r="T52" s="410">
        <f t="shared" si="562"/>
        <v>533.36086419753087</v>
      </c>
      <c r="U52" s="410">
        <f t="shared" si="562"/>
        <v>533.36086419753087</v>
      </c>
      <c r="V52" s="410">
        <f t="shared" si="562"/>
        <v>533.36086419753087</v>
      </c>
      <c r="W52" s="410">
        <f t="shared" si="562"/>
        <v>846.0028395061729</v>
      </c>
      <c r="X52" s="410">
        <f t="shared" si="562"/>
        <v>846.0028395061729</v>
      </c>
      <c r="Y52" s="410">
        <f t="shared" si="562"/>
        <v>846.0028395061729</v>
      </c>
      <c r="Z52" s="410">
        <f t="shared" si="562"/>
        <v>846.0028395061729</v>
      </c>
      <c r="AA52" s="410">
        <f t="shared" si="562"/>
        <v>1000.9596296296296</v>
      </c>
      <c r="AB52" s="410">
        <f t="shared" si="562"/>
        <v>1000.9596296296296</v>
      </c>
      <c r="AC52" s="410">
        <f t="shared" si="562"/>
        <v>1000.9596296296296</v>
      </c>
      <c r="AD52" s="410">
        <f t="shared" si="562"/>
        <v>1000.9596296296296</v>
      </c>
      <c r="AE52" s="410">
        <f t="shared" si="562"/>
        <v>1000.9596296296296</v>
      </c>
      <c r="AF52" s="410">
        <f t="shared" si="562"/>
        <v>1000.9596296296296</v>
      </c>
      <c r="AG52" s="410">
        <f t="shared" si="562"/>
        <v>1000.9596296296296</v>
      </c>
      <c r="AH52" s="410">
        <f t="shared" si="562"/>
        <v>1000.9596296296296</v>
      </c>
      <c r="AI52" s="410">
        <f t="shared" si="562"/>
        <v>1000.9596296296296</v>
      </c>
      <c r="AJ52" s="410">
        <f t="shared" si="562"/>
        <v>1000.9596296296296</v>
      </c>
      <c r="AK52" s="410">
        <f t="shared" si="562"/>
        <v>1000.9596296296296</v>
      </c>
      <c r="AL52" s="410">
        <f t="shared" si="562"/>
        <v>1000.9596296296296</v>
      </c>
      <c r="AM52" s="410">
        <f t="shared" si="562"/>
        <v>1000.9596296296296</v>
      </c>
      <c r="AN52" s="410">
        <f t="shared" si="562"/>
        <v>1000.9596296296296</v>
      </c>
      <c r="AO52" s="410">
        <f t="shared" si="562"/>
        <v>1000.9596296296296</v>
      </c>
      <c r="AP52" s="410">
        <f t="shared" si="562"/>
        <v>1000.9596296296296</v>
      </c>
      <c r="AQ52" s="410">
        <f t="shared" si="562"/>
        <v>1000.9596296296296</v>
      </c>
      <c r="AR52" s="410">
        <f t="shared" si="562"/>
        <v>1000.9596296296296</v>
      </c>
      <c r="AS52" s="410">
        <f t="shared" si="562"/>
        <v>1000.9596296296296</v>
      </c>
      <c r="AT52" s="410">
        <f t="shared" si="562"/>
        <v>1000.9596296296296</v>
      </c>
      <c r="AU52" s="410">
        <f t="shared" si="562"/>
        <v>1000.9596296296296</v>
      </c>
      <c r="AV52" s="410">
        <f t="shared" si="562"/>
        <v>1000.9596296296296</v>
      </c>
      <c r="AW52" s="410">
        <f t="shared" si="562"/>
        <v>1000.9596296296296</v>
      </c>
      <c r="AX52" s="410">
        <f t="shared" si="562"/>
        <v>1000.9596296296296</v>
      </c>
      <c r="AY52" s="410">
        <f t="shared" si="562"/>
        <v>1057.1324691358022</v>
      </c>
      <c r="AZ52" s="410">
        <f t="shared" si="562"/>
        <v>1057.1324691358022</v>
      </c>
      <c r="BA52" s="410">
        <f t="shared" si="562"/>
        <v>1057.1324691358022</v>
      </c>
      <c r="BB52" s="410">
        <f t="shared" si="562"/>
        <v>1057.1324691358022</v>
      </c>
      <c r="BC52" s="410">
        <f t="shared" si="562"/>
        <v>1057.1324691358022</v>
      </c>
      <c r="BD52" s="410">
        <f t="shared" si="562"/>
        <v>1057.1324691358022</v>
      </c>
      <c r="BE52" s="410">
        <f t="shared" si="562"/>
        <v>1057.1324691358022</v>
      </c>
      <c r="BF52" s="410">
        <f t="shared" si="562"/>
        <v>1057.1324691358022</v>
      </c>
      <c r="BG52" s="410">
        <f t="shared" si="562"/>
        <v>1057.1324691358022</v>
      </c>
      <c r="BH52" s="410">
        <f t="shared" si="562"/>
        <v>1057.1324691358022</v>
      </c>
      <c r="BI52" s="410">
        <f t="shared" si="562"/>
        <v>1057.1324691358022</v>
      </c>
      <c r="BJ52" s="410">
        <f t="shared" si="562"/>
        <v>1057.1324691358022</v>
      </c>
      <c r="BK52" s="410">
        <f t="shared" si="562"/>
        <v>1057.1324691358022</v>
      </c>
      <c r="BL52" s="410">
        <f t="shared" si="562"/>
        <v>1057.1324691358022</v>
      </c>
      <c r="BM52" s="410">
        <f t="shared" si="562"/>
        <v>1057.1324691358022</v>
      </c>
      <c r="BN52" s="410">
        <f t="shared" si="562"/>
        <v>1057.1324691358022</v>
      </c>
      <c r="BO52" s="410">
        <f t="shared" si="562"/>
        <v>1057.1324691358022</v>
      </c>
      <c r="BP52" s="410">
        <f t="shared" si="562"/>
        <v>1057.1324691358022</v>
      </c>
      <c r="BQ52" s="410">
        <f t="shared" si="562"/>
        <v>1057.1324691358022</v>
      </c>
      <c r="BR52" s="410">
        <f t="shared" si="562"/>
        <v>1057.1324691358022</v>
      </c>
      <c r="BS52" s="410">
        <f t="shared" si="562"/>
        <v>1057.1324691358022</v>
      </c>
      <c r="BT52" s="410">
        <f t="shared" si="562"/>
        <v>1057.1324691358022</v>
      </c>
      <c r="BU52" s="410">
        <f t="shared" si="562"/>
        <v>1057.1324691358022</v>
      </c>
      <c r="BV52" s="410">
        <f t="shared" si="562"/>
        <v>1057.1324691358022</v>
      </c>
      <c r="BW52" s="410">
        <f t="shared" si="562"/>
        <v>1057.1324691358022</v>
      </c>
      <c r="BX52" s="410">
        <f t="shared" si="562"/>
        <v>1057.1324691358022</v>
      </c>
      <c r="BY52" s="410">
        <f t="shared" ref="BY52:DR52" si="563">SUMPRODUCT($M$7:$M$13,BY$57:BY$63)+$K$52</f>
        <v>1057.1324691358022</v>
      </c>
      <c r="BZ52" s="410">
        <f t="shared" si="563"/>
        <v>1057.1324691358022</v>
      </c>
      <c r="CA52" s="410">
        <f t="shared" si="563"/>
        <v>1057.1324691358022</v>
      </c>
      <c r="CB52" s="410">
        <f t="shared" si="563"/>
        <v>1057.1324691358022</v>
      </c>
      <c r="CC52" s="410">
        <f t="shared" si="563"/>
        <v>1057.1324691358022</v>
      </c>
      <c r="CD52" s="410">
        <f t="shared" si="563"/>
        <v>1057.1324691358022</v>
      </c>
      <c r="CE52" s="410">
        <f t="shared" si="563"/>
        <v>1057.1324691358022</v>
      </c>
      <c r="CF52" s="410">
        <f t="shared" si="563"/>
        <v>1057.1324691358022</v>
      </c>
      <c r="CG52" s="410">
        <f t="shared" si="563"/>
        <v>1057.1324691358022</v>
      </c>
      <c r="CH52" s="410">
        <f t="shared" si="563"/>
        <v>1057.1324691358022</v>
      </c>
      <c r="CI52" s="410">
        <f t="shared" si="563"/>
        <v>1057.1324691358022</v>
      </c>
      <c r="CJ52" s="410">
        <f t="shared" si="563"/>
        <v>1057.1324691358022</v>
      </c>
      <c r="CK52" s="410">
        <f t="shared" si="563"/>
        <v>1057.1324691358022</v>
      </c>
      <c r="CL52" s="410">
        <f t="shared" si="563"/>
        <v>1057.1324691358022</v>
      </c>
      <c r="CM52" s="410">
        <f t="shared" si="563"/>
        <v>1057.1324691358022</v>
      </c>
      <c r="CN52" s="410">
        <f t="shared" si="563"/>
        <v>1057.1324691358022</v>
      </c>
      <c r="CO52" s="410">
        <f t="shared" si="563"/>
        <v>1057.1324691358022</v>
      </c>
      <c r="CP52" s="410">
        <f t="shared" si="563"/>
        <v>1057.1324691358022</v>
      </c>
      <c r="CQ52" s="410">
        <f t="shared" si="563"/>
        <v>1057.1324691358022</v>
      </c>
      <c r="CR52" s="410">
        <f t="shared" si="563"/>
        <v>1057.1324691358022</v>
      </c>
      <c r="CS52" s="410">
        <f t="shared" si="563"/>
        <v>1057.1324691358022</v>
      </c>
      <c r="CT52" s="410">
        <f t="shared" si="563"/>
        <v>1057.1324691358022</v>
      </c>
      <c r="CU52" s="410">
        <f t="shared" si="563"/>
        <v>1057.1324691358022</v>
      </c>
      <c r="CV52" s="410">
        <f t="shared" si="563"/>
        <v>1057.1324691358022</v>
      </c>
      <c r="CW52" s="410">
        <f t="shared" si="563"/>
        <v>1057.1324691358022</v>
      </c>
      <c r="CX52" s="410">
        <f t="shared" si="563"/>
        <v>1057.1324691358022</v>
      </c>
      <c r="CY52" s="410">
        <f t="shared" si="563"/>
        <v>1057.1324691358022</v>
      </c>
      <c r="CZ52" s="410">
        <f t="shared" si="563"/>
        <v>1057.1324691358022</v>
      </c>
      <c r="DA52" s="410">
        <f t="shared" si="563"/>
        <v>1057.1324691358022</v>
      </c>
      <c r="DB52" s="410">
        <f t="shared" si="563"/>
        <v>1057.1324691358022</v>
      </c>
      <c r="DC52" s="410">
        <f t="shared" si="563"/>
        <v>1057.1324691358022</v>
      </c>
      <c r="DD52" s="410">
        <f t="shared" si="563"/>
        <v>1057.1324691358022</v>
      </c>
      <c r="DE52" s="410">
        <f t="shared" si="563"/>
        <v>1057.1324691358022</v>
      </c>
      <c r="DF52" s="410">
        <f t="shared" si="563"/>
        <v>1057.1324691358022</v>
      </c>
      <c r="DG52" s="410">
        <f t="shared" si="563"/>
        <v>1057.1324691358022</v>
      </c>
      <c r="DH52" s="410">
        <f t="shared" si="563"/>
        <v>1057.1324691358022</v>
      </c>
      <c r="DI52" s="410">
        <f t="shared" si="563"/>
        <v>1057.1324691358022</v>
      </c>
      <c r="DJ52" s="410">
        <f t="shared" si="563"/>
        <v>1057.1324691358022</v>
      </c>
      <c r="DK52" s="410">
        <f t="shared" si="563"/>
        <v>1057.1324691358022</v>
      </c>
      <c r="DL52" s="410">
        <f t="shared" si="563"/>
        <v>1057.1324691358022</v>
      </c>
      <c r="DM52" s="410">
        <f t="shared" si="563"/>
        <v>1057.1324691358022</v>
      </c>
      <c r="DN52" s="410">
        <f t="shared" si="563"/>
        <v>1057.1324691358022</v>
      </c>
      <c r="DO52" s="410">
        <f t="shared" si="563"/>
        <v>1057.1324691358022</v>
      </c>
      <c r="DP52" s="410">
        <f t="shared" si="563"/>
        <v>1057.1324691358022</v>
      </c>
      <c r="DQ52" s="410">
        <f t="shared" si="563"/>
        <v>1057.1324691358022</v>
      </c>
      <c r="DR52" s="410">
        <f t="shared" si="563"/>
        <v>1057.1324691358022</v>
      </c>
    </row>
    <row r="53" spans="2:123" ht="15" thickBot="1" x14ac:dyDescent="0.35">
      <c r="B53" s="93" t="s">
        <v>71</v>
      </c>
      <c r="C53" s="410">
        <v>86</v>
      </c>
      <c r="D53" s="410">
        <v>82</v>
      </c>
      <c r="E53" s="410">
        <v>95</v>
      </c>
      <c r="F53" s="410">
        <v>179</v>
      </c>
      <c r="G53" s="410">
        <v>243</v>
      </c>
      <c r="H53" s="410">
        <v>234</v>
      </c>
      <c r="I53" s="410">
        <v>227</v>
      </c>
      <c r="J53" s="410">
        <v>227</v>
      </c>
      <c r="K53" s="411">
        <v>227</v>
      </c>
      <c r="L53" s="421">
        <f>L64*$M$14+$K$53</f>
        <v>227</v>
      </c>
      <c r="M53" s="422">
        <f t="shared" ref="M53:O53" si="564">M64*$M$14+$K$53</f>
        <v>227</v>
      </c>
      <c r="N53" s="423">
        <f t="shared" si="564"/>
        <v>227</v>
      </c>
      <c r="O53" s="414">
        <f t="shared" si="564"/>
        <v>227</v>
      </c>
      <c r="P53" s="410">
        <f t="shared" ref="P53:U53" si="565">P64*$M$14+$K$53</f>
        <v>227</v>
      </c>
      <c r="Q53" s="410">
        <f t="shared" si="565"/>
        <v>227</v>
      </c>
      <c r="R53" s="410">
        <f t="shared" si="565"/>
        <v>227</v>
      </c>
      <c r="S53" s="410">
        <f t="shared" si="565"/>
        <v>227</v>
      </c>
      <c r="T53" s="410">
        <f t="shared" si="565"/>
        <v>227</v>
      </c>
      <c r="U53" s="410">
        <f t="shared" si="565"/>
        <v>227</v>
      </c>
      <c r="V53" s="410">
        <f t="shared" ref="V53:AN53" si="566">V64*$M$14+$K$53</f>
        <v>227</v>
      </c>
      <c r="W53" s="410">
        <f t="shared" si="566"/>
        <v>283.17283950617286</v>
      </c>
      <c r="X53" s="410">
        <f t="shared" si="566"/>
        <v>283.17283950617286</v>
      </c>
      <c r="Y53" s="410">
        <f t="shared" si="566"/>
        <v>283.17283950617286</v>
      </c>
      <c r="Z53" s="410">
        <f t="shared" si="566"/>
        <v>283.17283950617286</v>
      </c>
      <c r="AA53" s="410">
        <f t="shared" si="566"/>
        <v>283.17283950617286</v>
      </c>
      <c r="AB53" s="410">
        <f t="shared" si="566"/>
        <v>283.17283950617286</v>
      </c>
      <c r="AC53" s="410">
        <f t="shared" si="566"/>
        <v>283.17283950617286</v>
      </c>
      <c r="AD53" s="410">
        <f t="shared" si="566"/>
        <v>283.17283950617286</v>
      </c>
      <c r="AE53" s="410">
        <f t="shared" si="566"/>
        <v>283.17283950617286</v>
      </c>
      <c r="AF53" s="410">
        <f t="shared" si="566"/>
        <v>283.17283950617286</v>
      </c>
      <c r="AG53" s="410">
        <f t="shared" si="566"/>
        <v>283.17283950617286</v>
      </c>
      <c r="AH53" s="410">
        <f t="shared" si="566"/>
        <v>283.17283950617286</v>
      </c>
      <c r="AI53" s="410">
        <f t="shared" si="566"/>
        <v>283.17283950617286</v>
      </c>
      <c r="AJ53" s="410">
        <f t="shared" si="566"/>
        <v>283.17283950617286</v>
      </c>
      <c r="AK53" s="410">
        <f t="shared" si="566"/>
        <v>283.17283950617286</v>
      </c>
      <c r="AL53" s="410">
        <f t="shared" si="566"/>
        <v>283.17283950617286</v>
      </c>
      <c r="AM53" s="410">
        <f t="shared" si="566"/>
        <v>339.34567901234567</v>
      </c>
      <c r="AN53" s="410">
        <f t="shared" si="566"/>
        <v>339.34567901234567</v>
      </c>
      <c r="AO53" s="410">
        <f t="shared" ref="AO53:CZ53" si="567">AO64*$M$14+$K$53</f>
        <v>339.34567901234567</v>
      </c>
      <c r="AP53" s="410">
        <f t="shared" si="567"/>
        <v>339.34567901234567</v>
      </c>
      <c r="AQ53" s="410">
        <f t="shared" si="567"/>
        <v>339.34567901234567</v>
      </c>
      <c r="AR53" s="410">
        <f t="shared" si="567"/>
        <v>339.34567901234567</v>
      </c>
      <c r="AS53" s="410">
        <f t="shared" si="567"/>
        <v>339.34567901234567</v>
      </c>
      <c r="AT53" s="410">
        <f t="shared" si="567"/>
        <v>339.34567901234567</v>
      </c>
      <c r="AU53" s="410">
        <f t="shared" si="567"/>
        <v>339.34567901234567</v>
      </c>
      <c r="AV53" s="410">
        <f t="shared" si="567"/>
        <v>339.34567901234567</v>
      </c>
      <c r="AW53" s="410">
        <f t="shared" si="567"/>
        <v>339.34567901234567</v>
      </c>
      <c r="AX53" s="410">
        <f t="shared" si="567"/>
        <v>339.34567901234567</v>
      </c>
      <c r="AY53" s="410">
        <f t="shared" si="567"/>
        <v>339.34567901234567</v>
      </c>
      <c r="AZ53" s="410">
        <f t="shared" si="567"/>
        <v>339.34567901234567</v>
      </c>
      <c r="BA53" s="410">
        <f t="shared" si="567"/>
        <v>339.34567901234567</v>
      </c>
      <c r="BB53" s="410">
        <f t="shared" si="567"/>
        <v>339.34567901234567</v>
      </c>
      <c r="BC53" s="410">
        <f t="shared" si="567"/>
        <v>339.34567901234567</v>
      </c>
      <c r="BD53" s="410">
        <f t="shared" si="567"/>
        <v>339.34567901234567</v>
      </c>
      <c r="BE53" s="410">
        <f t="shared" si="567"/>
        <v>339.34567901234567</v>
      </c>
      <c r="BF53" s="410">
        <f>BF64*$M$14+$K$53</f>
        <v>339.34567901234567</v>
      </c>
      <c r="BG53" s="410">
        <f t="shared" si="567"/>
        <v>339.34567901234567</v>
      </c>
      <c r="BH53" s="410">
        <f t="shared" si="567"/>
        <v>339.34567901234567</v>
      </c>
      <c r="BI53" s="410">
        <f t="shared" si="567"/>
        <v>339.34567901234567</v>
      </c>
      <c r="BJ53" s="410">
        <f t="shared" si="567"/>
        <v>339.34567901234567</v>
      </c>
      <c r="BK53" s="410">
        <f t="shared" si="567"/>
        <v>339.34567901234567</v>
      </c>
      <c r="BL53" s="410">
        <f t="shared" si="567"/>
        <v>339.34567901234567</v>
      </c>
      <c r="BM53" s="410">
        <f t="shared" si="567"/>
        <v>339.34567901234567</v>
      </c>
      <c r="BN53" s="410">
        <f t="shared" si="567"/>
        <v>339.34567901234567</v>
      </c>
      <c r="BO53" s="410">
        <f t="shared" si="567"/>
        <v>339.34567901234567</v>
      </c>
      <c r="BP53" s="410">
        <f t="shared" si="567"/>
        <v>339.34567901234567</v>
      </c>
      <c r="BQ53" s="410">
        <f t="shared" si="567"/>
        <v>339.34567901234567</v>
      </c>
      <c r="BR53" s="410">
        <f t="shared" si="567"/>
        <v>339.34567901234567</v>
      </c>
      <c r="BS53" s="410">
        <f t="shared" si="567"/>
        <v>339.34567901234567</v>
      </c>
      <c r="BT53" s="410">
        <f t="shared" si="567"/>
        <v>339.34567901234567</v>
      </c>
      <c r="BU53" s="410">
        <f t="shared" si="567"/>
        <v>339.34567901234567</v>
      </c>
      <c r="BV53" s="410">
        <f t="shared" si="567"/>
        <v>339.34567901234567</v>
      </c>
      <c r="BW53" s="410">
        <f t="shared" si="567"/>
        <v>339.34567901234567</v>
      </c>
      <c r="BX53" s="410">
        <f t="shared" si="567"/>
        <v>339.34567901234567</v>
      </c>
      <c r="BY53" s="410">
        <f t="shared" si="567"/>
        <v>339.34567901234567</v>
      </c>
      <c r="BZ53" s="410">
        <f t="shared" si="567"/>
        <v>339.34567901234567</v>
      </c>
      <c r="CA53" s="410">
        <f t="shared" si="567"/>
        <v>339.34567901234567</v>
      </c>
      <c r="CB53" s="410">
        <f t="shared" si="567"/>
        <v>339.34567901234567</v>
      </c>
      <c r="CC53" s="410">
        <f t="shared" si="567"/>
        <v>339.34567901234567</v>
      </c>
      <c r="CD53" s="410">
        <f t="shared" si="567"/>
        <v>339.34567901234567</v>
      </c>
      <c r="CE53" s="410">
        <f t="shared" si="567"/>
        <v>339.34567901234567</v>
      </c>
      <c r="CF53" s="410">
        <f t="shared" si="567"/>
        <v>339.34567901234567</v>
      </c>
      <c r="CG53" s="410">
        <f t="shared" si="567"/>
        <v>339.34567901234567</v>
      </c>
      <c r="CH53" s="410">
        <f t="shared" si="567"/>
        <v>339.34567901234567</v>
      </c>
      <c r="CI53" s="410">
        <f t="shared" si="567"/>
        <v>339.34567901234567</v>
      </c>
      <c r="CJ53" s="410">
        <f t="shared" si="567"/>
        <v>339.34567901234567</v>
      </c>
      <c r="CK53" s="410">
        <f t="shared" si="567"/>
        <v>339.34567901234567</v>
      </c>
      <c r="CL53" s="410">
        <f t="shared" si="567"/>
        <v>339.34567901234567</v>
      </c>
      <c r="CM53" s="410">
        <f t="shared" si="567"/>
        <v>339.34567901234567</v>
      </c>
      <c r="CN53" s="410">
        <f t="shared" si="567"/>
        <v>339.34567901234567</v>
      </c>
      <c r="CO53" s="410">
        <f t="shared" si="567"/>
        <v>339.34567901234567</v>
      </c>
      <c r="CP53" s="410">
        <f t="shared" si="567"/>
        <v>339.34567901234567</v>
      </c>
      <c r="CQ53" s="410">
        <f t="shared" si="567"/>
        <v>339.34567901234567</v>
      </c>
      <c r="CR53" s="410">
        <f t="shared" si="567"/>
        <v>339.34567901234567</v>
      </c>
      <c r="CS53" s="410">
        <f t="shared" si="567"/>
        <v>339.34567901234567</v>
      </c>
      <c r="CT53" s="410">
        <f t="shared" si="567"/>
        <v>339.34567901234567</v>
      </c>
      <c r="CU53" s="410">
        <f t="shared" si="567"/>
        <v>339.34567901234567</v>
      </c>
      <c r="CV53" s="410">
        <f t="shared" si="567"/>
        <v>339.34567901234567</v>
      </c>
      <c r="CW53" s="410">
        <f t="shared" si="567"/>
        <v>339.34567901234567</v>
      </c>
      <c r="CX53" s="410">
        <f t="shared" si="567"/>
        <v>339.34567901234567</v>
      </c>
      <c r="CY53" s="410">
        <f t="shared" si="567"/>
        <v>339.34567901234567</v>
      </c>
      <c r="CZ53" s="410">
        <f t="shared" si="567"/>
        <v>339.34567901234567</v>
      </c>
      <c r="DA53" s="410">
        <f t="shared" ref="DA53:DR53" si="568">DA64*$M$14+$K$53</f>
        <v>339.34567901234567</v>
      </c>
      <c r="DB53" s="410">
        <f t="shared" si="568"/>
        <v>339.34567901234567</v>
      </c>
      <c r="DC53" s="410">
        <f t="shared" si="568"/>
        <v>339.34567901234567</v>
      </c>
      <c r="DD53" s="410">
        <f t="shared" si="568"/>
        <v>339.34567901234567</v>
      </c>
      <c r="DE53" s="410">
        <f t="shared" si="568"/>
        <v>339.34567901234567</v>
      </c>
      <c r="DF53" s="410">
        <f t="shared" si="568"/>
        <v>339.34567901234567</v>
      </c>
      <c r="DG53" s="410">
        <f t="shared" si="568"/>
        <v>339.34567901234567</v>
      </c>
      <c r="DH53" s="410">
        <f t="shared" si="568"/>
        <v>339.34567901234567</v>
      </c>
      <c r="DI53" s="410">
        <f t="shared" si="568"/>
        <v>339.34567901234567</v>
      </c>
      <c r="DJ53" s="410">
        <f t="shared" si="568"/>
        <v>339.34567901234567</v>
      </c>
      <c r="DK53" s="410">
        <f t="shared" si="568"/>
        <v>339.34567901234567</v>
      </c>
      <c r="DL53" s="410">
        <f t="shared" si="568"/>
        <v>339.34567901234567</v>
      </c>
      <c r="DM53" s="410">
        <f t="shared" si="568"/>
        <v>339.34567901234567</v>
      </c>
      <c r="DN53" s="410">
        <f t="shared" si="568"/>
        <v>339.34567901234567</v>
      </c>
      <c r="DO53" s="410">
        <f t="shared" si="568"/>
        <v>339.34567901234567</v>
      </c>
      <c r="DP53" s="410">
        <f t="shared" si="568"/>
        <v>339.34567901234567</v>
      </c>
      <c r="DQ53" s="410">
        <f t="shared" si="568"/>
        <v>339.34567901234567</v>
      </c>
      <c r="DR53" s="410">
        <f t="shared" si="568"/>
        <v>339.34567901234567</v>
      </c>
    </row>
    <row r="54" spans="2:123" ht="15" thickBot="1" x14ac:dyDescent="0.35">
      <c r="O54" s="94"/>
      <c r="AA54" s="2"/>
    </row>
    <row r="55" spans="2:123" x14ac:dyDescent="0.3">
      <c r="B55" s="4" t="s">
        <v>79</v>
      </c>
      <c r="C55" s="327"/>
      <c r="D55" s="327"/>
      <c r="E55" s="327"/>
      <c r="F55" s="327"/>
      <c r="G55" s="327"/>
      <c r="H55" s="327"/>
      <c r="I55" s="327"/>
      <c r="J55" s="327"/>
      <c r="K55" s="327"/>
      <c r="L55" s="247"/>
      <c r="M55" s="248"/>
      <c r="N55" s="249"/>
      <c r="O55" s="279">
        <v>2023</v>
      </c>
      <c r="P55" s="279">
        <v>2023</v>
      </c>
      <c r="Q55" s="279">
        <v>2023</v>
      </c>
      <c r="R55" s="279">
        <v>2023</v>
      </c>
      <c r="S55" s="279">
        <v>2023</v>
      </c>
      <c r="T55" s="279">
        <v>2023</v>
      </c>
      <c r="U55" s="279">
        <v>2023</v>
      </c>
      <c r="V55" s="279">
        <v>2023</v>
      </c>
      <c r="W55" s="279">
        <v>2023</v>
      </c>
      <c r="X55" s="279">
        <v>2023</v>
      </c>
      <c r="Y55" s="279">
        <v>2023</v>
      </c>
      <c r="Z55" s="280">
        <v>2023</v>
      </c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</row>
    <row r="56" spans="2:123" ht="15" thickBot="1" x14ac:dyDescent="0.35">
      <c r="B56" s="213" t="s">
        <v>17</v>
      </c>
      <c r="C56" s="335">
        <v>44562</v>
      </c>
      <c r="D56" s="335">
        <v>44593</v>
      </c>
      <c r="E56" s="335">
        <v>44621</v>
      </c>
      <c r="F56" s="335">
        <v>44652</v>
      </c>
      <c r="G56" s="335">
        <v>44682</v>
      </c>
      <c r="H56" s="335">
        <v>44713</v>
      </c>
      <c r="I56" s="335">
        <v>44743</v>
      </c>
      <c r="J56" s="335">
        <v>44774</v>
      </c>
      <c r="K56" s="346">
        <v>44805</v>
      </c>
      <c r="L56" s="336">
        <v>44835</v>
      </c>
      <c r="M56" s="335">
        <v>44866</v>
      </c>
      <c r="N56" s="340">
        <v>44896</v>
      </c>
      <c r="O56" s="319">
        <v>44927</v>
      </c>
      <c r="P56" s="214">
        <v>44958</v>
      </c>
      <c r="Q56" s="214">
        <v>44986</v>
      </c>
      <c r="R56" s="214">
        <v>45017</v>
      </c>
      <c r="S56" s="214">
        <v>45047</v>
      </c>
      <c r="T56" s="214">
        <v>45078</v>
      </c>
      <c r="U56" s="214">
        <v>45108</v>
      </c>
      <c r="V56" s="214">
        <v>45139</v>
      </c>
      <c r="W56" s="214">
        <v>45170</v>
      </c>
      <c r="X56" s="214">
        <v>45200</v>
      </c>
      <c r="Y56" s="214">
        <v>45231</v>
      </c>
      <c r="Z56" s="250">
        <v>45261</v>
      </c>
      <c r="AA56" s="214">
        <v>45292</v>
      </c>
      <c r="AB56" s="214">
        <v>45323</v>
      </c>
      <c r="AC56" s="214">
        <v>45352</v>
      </c>
      <c r="AD56" s="214">
        <v>45383</v>
      </c>
      <c r="AE56" s="214">
        <v>45413</v>
      </c>
      <c r="AF56" s="214">
        <v>45444</v>
      </c>
      <c r="AG56" s="214">
        <v>45474</v>
      </c>
      <c r="AH56" s="214">
        <v>45505</v>
      </c>
      <c r="AI56" s="214">
        <v>45536</v>
      </c>
      <c r="AJ56" s="214">
        <v>45566</v>
      </c>
      <c r="AK56" s="214">
        <v>45597</v>
      </c>
      <c r="AL56" s="214">
        <v>45627</v>
      </c>
      <c r="AM56" s="214">
        <v>45658</v>
      </c>
      <c r="AN56" s="214">
        <v>45689</v>
      </c>
      <c r="AO56" s="214">
        <v>45717</v>
      </c>
      <c r="AP56" s="214">
        <v>45748</v>
      </c>
      <c r="AQ56" s="214">
        <v>45778</v>
      </c>
      <c r="AR56" s="214">
        <v>45809</v>
      </c>
      <c r="AS56" s="214">
        <v>45839</v>
      </c>
      <c r="AT56" s="214">
        <v>45870</v>
      </c>
      <c r="AU56" s="214">
        <v>45901</v>
      </c>
      <c r="AV56" s="214">
        <v>45931</v>
      </c>
      <c r="AW56" s="214">
        <v>45962</v>
      </c>
      <c r="AX56" s="214">
        <v>45992</v>
      </c>
      <c r="AY56" s="214">
        <v>46023</v>
      </c>
      <c r="AZ56" s="214">
        <v>46054</v>
      </c>
      <c r="BA56" s="214">
        <v>46082</v>
      </c>
      <c r="BB56" s="214">
        <v>46113</v>
      </c>
      <c r="BC56" s="214">
        <v>46143</v>
      </c>
      <c r="BD56" s="214">
        <v>46174</v>
      </c>
      <c r="BE56" s="214">
        <v>46204</v>
      </c>
      <c r="BF56" s="214">
        <v>46235</v>
      </c>
      <c r="BG56" s="214">
        <v>46266</v>
      </c>
      <c r="BH56" s="214">
        <v>46296</v>
      </c>
      <c r="BI56" s="214">
        <v>46327</v>
      </c>
      <c r="BJ56" s="214">
        <v>46357</v>
      </c>
      <c r="BK56" s="214">
        <v>46388</v>
      </c>
      <c r="BL56" s="214">
        <v>46419</v>
      </c>
      <c r="BM56" s="214">
        <v>46447</v>
      </c>
      <c r="BN56" s="214">
        <v>46478</v>
      </c>
      <c r="BO56" s="214">
        <v>46508</v>
      </c>
      <c r="BP56" s="214">
        <v>46539</v>
      </c>
      <c r="BQ56" s="214">
        <v>46569</v>
      </c>
      <c r="BR56" s="214">
        <v>46600</v>
      </c>
      <c r="BS56" s="214">
        <v>46631</v>
      </c>
      <c r="BT56" s="214">
        <v>46661</v>
      </c>
      <c r="BU56" s="214">
        <v>46692</v>
      </c>
      <c r="BV56" s="214">
        <v>46722</v>
      </c>
      <c r="BW56" s="214">
        <v>46753</v>
      </c>
      <c r="BX56" s="214">
        <v>46784</v>
      </c>
      <c r="BY56" s="214">
        <v>46813</v>
      </c>
      <c r="BZ56" s="214">
        <v>46844</v>
      </c>
      <c r="CA56" s="214">
        <v>46874</v>
      </c>
      <c r="CB56" s="214">
        <v>46905</v>
      </c>
      <c r="CC56" s="214">
        <v>46935</v>
      </c>
      <c r="CD56" s="214">
        <v>46966</v>
      </c>
      <c r="CE56" s="214">
        <v>46997</v>
      </c>
      <c r="CF56" s="214">
        <v>47027</v>
      </c>
      <c r="CG56" s="214">
        <v>47058</v>
      </c>
      <c r="CH56" s="214">
        <v>47088</v>
      </c>
      <c r="CI56" s="214">
        <v>47119</v>
      </c>
      <c r="CJ56" s="214">
        <v>47150</v>
      </c>
      <c r="CK56" s="214">
        <v>47178</v>
      </c>
      <c r="CL56" s="214">
        <v>47209</v>
      </c>
      <c r="CM56" s="214">
        <v>47239</v>
      </c>
      <c r="CN56" s="214">
        <v>47270</v>
      </c>
      <c r="CO56" s="214">
        <v>47300</v>
      </c>
      <c r="CP56" s="214">
        <v>47331</v>
      </c>
      <c r="CQ56" s="214">
        <v>47362</v>
      </c>
      <c r="CR56" s="214">
        <v>47392</v>
      </c>
      <c r="CS56" s="214">
        <v>47423</v>
      </c>
      <c r="CT56" s="214">
        <v>47453</v>
      </c>
      <c r="CU56" s="214">
        <v>47484</v>
      </c>
      <c r="CV56" s="214">
        <v>47515</v>
      </c>
      <c r="CW56" s="214">
        <v>47543</v>
      </c>
      <c r="CX56" s="214">
        <v>47574</v>
      </c>
      <c r="CY56" s="214">
        <v>47604</v>
      </c>
      <c r="CZ56" s="214">
        <v>47635</v>
      </c>
      <c r="DA56" s="214">
        <v>47665</v>
      </c>
      <c r="DB56" s="214">
        <v>47696</v>
      </c>
      <c r="DC56" s="214">
        <v>47727</v>
      </c>
      <c r="DD56" s="214">
        <v>47757</v>
      </c>
      <c r="DE56" s="214">
        <v>47788</v>
      </c>
      <c r="DF56" s="214">
        <v>47818</v>
      </c>
      <c r="DG56" s="214">
        <v>47849</v>
      </c>
      <c r="DH56" s="214">
        <v>47880</v>
      </c>
      <c r="DI56" s="214">
        <v>47908</v>
      </c>
      <c r="DJ56" s="214">
        <v>47939</v>
      </c>
      <c r="DK56" s="214">
        <v>47969</v>
      </c>
      <c r="DL56" s="214">
        <v>48000</v>
      </c>
      <c r="DM56" s="214">
        <v>48030</v>
      </c>
      <c r="DN56" s="214">
        <v>48061</v>
      </c>
      <c r="DO56" s="214">
        <v>48092</v>
      </c>
      <c r="DP56" s="214">
        <v>48122</v>
      </c>
      <c r="DQ56" s="214">
        <v>48153</v>
      </c>
      <c r="DR56" s="214">
        <v>48183</v>
      </c>
    </row>
    <row r="57" spans="2:123" x14ac:dyDescent="0.3">
      <c r="B57" s="233" t="s">
        <v>73</v>
      </c>
      <c r="C57" s="344">
        <v>0</v>
      </c>
      <c r="D57" s="246">
        <v>0</v>
      </c>
      <c r="E57" s="246">
        <v>0</v>
      </c>
      <c r="F57" s="246">
        <v>0</v>
      </c>
      <c r="G57" s="246">
        <v>0</v>
      </c>
      <c r="H57" s="246">
        <v>0</v>
      </c>
      <c r="I57" s="246">
        <v>0</v>
      </c>
      <c r="J57" s="246">
        <v>0</v>
      </c>
      <c r="K57" s="347">
        <v>0</v>
      </c>
      <c r="L57" s="348">
        <v>0</v>
      </c>
      <c r="M57" s="246">
        <v>0</v>
      </c>
      <c r="N57" s="349">
        <v>0</v>
      </c>
      <c r="O57" s="343">
        <v>1</v>
      </c>
      <c r="P57" s="276">
        <v>1</v>
      </c>
      <c r="Q57" s="276">
        <v>1</v>
      </c>
      <c r="R57" s="276">
        <v>1</v>
      </c>
      <c r="S57" s="276">
        <v>1</v>
      </c>
      <c r="T57" s="276">
        <v>1</v>
      </c>
      <c r="U57" s="276">
        <v>1</v>
      </c>
      <c r="V57" s="276">
        <v>1</v>
      </c>
      <c r="W57" s="277">
        <v>1</v>
      </c>
      <c r="X57" s="277">
        <v>1</v>
      </c>
      <c r="Y57" s="277">
        <v>1</v>
      </c>
      <c r="Z57" s="303">
        <v>1</v>
      </c>
      <c r="AA57" s="303">
        <v>1</v>
      </c>
      <c r="AB57" s="303">
        <v>1</v>
      </c>
      <c r="AC57" s="303">
        <v>1</v>
      </c>
      <c r="AD57" s="303">
        <v>1</v>
      </c>
      <c r="AE57" s="303">
        <v>1</v>
      </c>
      <c r="AF57" s="303">
        <v>1</v>
      </c>
      <c r="AG57" s="303">
        <v>1</v>
      </c>
      <c r="AH57" s="303">
        <v>1</v>
      </c>
      <c r="AI57" s="303">
        <v>1</v>
      </c>
      <c r="AJ57" s="303">
        <v>1</v>
      </c>
      <c r="AK57" s="303">
        <v>1</v>
      </c>
      <c r="AL57" s="303">
        <v>1</v>
      </c>
      <c r="AM57" s="303">
        <v>1</v>
      </c>
      <c r="AN57" s="303">
        <v>1</v>
      </c>
      <c r="AO57" s="303">
        <v>1</v>
      </c>
      <c r="AP57" s="303">
        <v>1</v>
      </c>
      <c r="AQ57" s="303">
        <v>1</v>
      </c>
      <c r="AR57" s="303">
        <v>1</v>
      </c>
      <c r="AS57" s="303">
        <v>1</v>
      </c>
      <c r="AT57" s="303">
        <v>1</v>
      </c>
      <c r="AU57" s="303">
        <v>1</v>
      </c>
      <c r="AV57" s="303">
        <v>1</v>
      </c>
      <c r="AW57" s="303">
        <v>1</v>
      </c>
      <c r="AX57" s="303">
        <v>1</v>
      </c>
      <c r="AY57" s="303">
        <v>1</v>
      </c>
      <c r="AZ57" s="303">
        <v>1</v>
      </c>
      <c r="BA57" s="303">
        <v>1</v>
      </c>
      <c r="BB57" s="303">
        <v>1</v>
      </c>
      <c r="BC57" s="303">
        <v>1</v>
      </c>
      <c r="BD57" s="303">
        <v>1</v>
      </c>
      <c r="BE57" s="303">
        <v>1</v>
      </c>
      <c r="BF57" s="303">
        <v>1</v>
      </c>
      <c r="BG57" s="303">
        <v>1</v>
      </c>
      <c r="BH57" s="303">
        <v>1</v>
      </c>
      <c r="BI57" s="303">
        <v>1</v>
      </c>
      <c r="BJ57" s="303">
        <v>1</v>
      </c>
      <c r="BK57" s="303">
        <v>1</v>
      </c>
      <c r="BL57" s="303">
        <v>1</v>
      </c>
      <c r="BM57" s="303">
        <v>1</v>
      </c>
      <c r="BN57" s="303">
        <v>1</v>
      </c>
      <c r="BO57" s="303">
        <v>1</v>
      </c>
      <c r="BP57" s="303">
        <v>1</v>
      </c>
      <c r="BQ57" s="303">
        <v>1</v>
      </c>
      <c r="BR57" s="303">
        <v>1</v>
      </c>
      <c r="BS57" s="303">
        <v>1</v>
      </c>
      <c r="BT57" s="303">
        <v>1</v>
      </c>
      <c r="BU57" s="303">
        <v>1</v>
      </c>
      <c r="BV57" s="303">
        <v>1</v>
      </c>
      <c r="BW57" s="303">
        <v>1</v>
      </c>
      <c r="BX57" s="303">
        <v>1</v>
      </c>
      <c r="BY57" s="303">
        <v>1</v>
      </c>
      <c r="BZ57" s="303">
        <v>1</v>
      </c>
      <c r="CA57" s="303">
        <v>1</v>
      </c>
      <c r="CB57" s="303">
        <v>1</v>
      </c>
      <c r="CC57" s="303">
        <v>1</v>
      </c>
      <c r="CD57" s="303">
        <v>1</v>
      </c>
      <c r="CE57" s="303">
        <v>1</v>
      </c>
      <c r="CF57" s="303">
        <v>1</v>
      </c>
      <c r="CG57" s="303">
        <v>1</v>
      </c>
      <c r="CH57" s="303">
        <v>1</v>
      </c>
      <c r="CI57" s="303">
        <v>1</v>
      </c>
      <c r="CJ57" s="303">
        <v>1</v>
      </c>
      <c r="CK57" s="303">
        <v>1</v>
      </c>
      <c r="CL57" s="303">
        <v>1</v>
      </c>
      <c r="CM57" s="303">
        <v>1</v>
      </c>
      <c r="CN57" s="303">
        <v>1</v>
      </c>
      <c r="CO57" s="303">
        <v>1</v>
      </c>
      <c r="CP57" s="303">
        <v>1</v>
      </c>
      <c r="CQ57" s="303">
        <v>1</v>
      </c>
      <c r="CR57" s="303">
        <v>1</v>
      </c>
      <c r="CS57" s="303">
        <v>1</v>
      </c>
      <c r="CT57" s="303">
        <v>1</v>
      </c>
      <c r="CU57" s="303">
        <v>1</v>
      </c>
      <c r="CV57" s="303">
        <v>1</v>
      </c>
      <c r="CW57" s="303">
        <v>1</v>
      </c>
      <c r="CX57" s="303">
        <v>1</v>
      </c>
      <c r="CY57" s="303">
        <v>1</v>
      </c>
      <c r="CZ57" s="303">
        <v>1</v>
      </c>
      <c r="DA57" s="303">
        <v>1</v>
      </c>
      <c r="DB57" s="303">
        <v>1</v>
      </c>
      <c r="DC57" s="303">
        <v>1</v>
      </c>
      <c r="DD57" s="303">
        <v>1</v>
      </c>
      <c r="DE57" s="303">
        <v>1</v>
      </c>
      <c r="DF57" s="303">
        <v>1</v>
      </c>
      <c r="DG57" s="303">
        <v>1</v>
      </c>
      <c r="DH57" s="303">
        <v>1</v>
      </c>
      <c r="DI57" s="303">
        <v>1</v>
      </c>
      <c r="DJ57" s="303">
        <v>1</v>
      </c>
      <c r="DK57" s="303">
        <v>1</v>
      </c>
      <c r="DL57" s="303">
        <v>1</v>
      </c>
      <c r="DM57" s="303">
        <v>1</v>
      </c>
      <c r="DN57" s="303">
        <v>1</v>
      </c>
      <c r="DO57" s="303">
        <v>1</v>
      </c>
      <c r="DP57" s="303">
        <v>1</v>
      </c>
      <c r="DQ57" s="303">
        <v>1</v>
      </c>
      <c r="DR57" s="303">
        <v>1</v>
      </c>
    </row>
    <row r="58" spans="2:123" x14ac:dyDescent="0.3">
      <c r="B58" s="204" t="s">
        <v>37</v>
      </c>
      <c r="C58" s="344">
        <v>0</v>
      </c>
      <c r="D58" s="246">
        <v>0</v>
      </c>
      <c r="E58" s="246">
        <v>0</v>
      </c>
      <c r="F58" s="246">
        <v>0</v>
      </c>
      <c r="G58" s="246">
        <v>0</v>
      </c>
      <c r="H58" s="246">
        <v>0</v>
      </c>
      <c r="I58" s="246">
        <v>0</v>
      </c>
      <c r="J58" s="246">
        <v>0</v>
      </c>
      <c r="K58" s="347">
        <v>0</v>
      </c>
      <c r="L58" s="348">
        <v>0</v>
      </c>
      <c r="M58" s="246">
        <v>0</v>
      </c>
      <c r="N58" s="349">
        <v>0</v>
      </c>
      <c r="O58" s="343">
        <v>0</v>
      </c>
      <c r="P58" s="276">
        <v>0</v>
      </c>
      <c r="Q58" s="276">
        <v>0</v>
      </c>
      <c r="R58" s="276">
        <v>0</v>
      </c>
      <c r="S58" s="276">
        <v>0</v>
      </c>
      <c r="T58" s="276">
        <v>0</v>
      </c>
      <c r="U58" s="276">
        <v>0</v>
      </c>
      <c r="V58" s="276">
        <v>0</v>
      </c>
      <c r="W58" s="277">
        <v>1</v>
      </c>
      <c r="X58" s="277">
        <v>1</v>
      </c>
      <c r="Y58" s="277">
        <v>1</v>
      </c>
      <c r="Z58" s="303">
        <v>1</v>
      </c>
      <c r="AA58" s="303">
        <v>1</v>
      </c>
      <c r="AB58" s="303">
        <v>1</v>
      </c>
      <c r="AC58" s="303">
        <v>1</v>
      </c>
      <c r="AD58" s="303">
        <v>1</v>
      </c>
      <c r="AE58" s="303">
        <v>1</v>
      </c>
      <c r="AF58" s="303">
        <v>1</v>
      </c>
      <c r="AG58" s="303">
        <v>1</v>
      </c>
      <c r="AH58" s="303">
        <v>1</v>
      </c>
      <c r="AI58" s="303">
        <v>1</v>
      </c>
      <c r="AJ58" s="303">
        <v>1</v>
      </c>
      <c r="AK58" s="303">
        <v>1</v>
      </c>
      <c r="AL58" s="303">
        <v>1</v>
      </c>
      <c r="AM58" s="303">
        <v>1</v>
      </c>
      <c r="AN58" s="303">
        <v>1</v>
      </c>
      <c r="AO58" s="303">
        <v>1</v>
      </c>
      <c r="AP58" s="303">
        <v>1</v>
      </c>
      <c r="AQ58" s="303">
        <v>1</v>
      </c>
      <c r="AR58" s="303">
        <v>1</v>
      </c>
      <c r="AS58" s="303">
        <v>1</v>
      </c>
      <c r="AT58" s="303">
        <v>1</v>
      </c>
      <c r="AU58" s="303">
        <v>1</v>
      </c>
      <c r="AV58" s="303">
        <v>1</v>
      </c>
      <c r="AW58" s="303">
        <v>1</v>
      </c>
      <c r="AX58" s="303">
        <v>1</v>
      </c>
      <c r="AY58" s="303">
        <v>1</v>
      </c>
      <c r="AZ58" s="303">
        <v>1</v>
      </c>
      <c r="BA58" s="303">
        <v>1</v>
      </c>
      <c r="BB58" s="303">
        <v>1</v>
      </c>
      <c r="BC58" s="303">
        <v>1</v>
      </c>
      <c r="BD58" s="303">
        <v>1</v>
      </c>
      <c r="BE58" s="303">
        <v>1</v>
      </c>
      <c r="BF58" s="303">
        <v>1</v>
      </c>
      <c r="BG58" s="303">
        <v>1</v>
      </c>
      <c r="BH58" s="303">
        <v>1</v>
      </c>
      <c r="BI58" s="303">
        <v>1</v>
      </c>
      <c r="BJ58" s="303">
        <v>1</v>
      </c>
      <c r="BK58" s="303">
        <v>1</v>
      </c>
      <c r="BL58" s="303">
        <v>1</v>
      </c>
      <c r="BM58" s="303">
        <v>1</v>
      </c>
      <c r="BN58" s="303">
        <v>1</v>
      </c>
      <c r="BO58" s="303">
        <v>1</v>
      </c>
      <c r="BP58" s="303">
        <v>1</v>
      </c>
      <c r="BQ58" s="303">
        <v>1</v>
      </c>
      <c r="BR58" s="303">
        <v>1</v>
      </c>
      <c r="BS58" s="303">
        <v>1</v>
      </c>
      <c r="BT58" s="303">
        <v>1</v>
      </c>
      <c r="BU58" s="303">
        <v>1</v>
      </c>
      <c r="BV58" s="303">
        <v>1</v>
      </c>
      <c r="BW58" s="303">
        <v>1</v>
      </c>
      <c r="BX58" s="303">
        <v>1</v>
      </c>
      <c r="BY58" s="303">
        <v>1</v>
      </c>
      <c r="BZ58" s="303">
        <v>1</v>
      </c>
      <c r="CA58" s="303">
        <v>1</v>
      </c>
      <c r="CB58" s="303">
        <v>1</v>
      </c>
      <c r="CC58" s="303">
        <v>1</v>
      </c>
      <c r="CD58" s="303">
        <v>1</v>
      </c>
      <c r="CE58" s="303">
        <v>1</v>
      </c>
      <c r="CF58" s="303">
        <v>1</v>
      </c>
      <c r="CG58" s="303">
        <v>1</v>
      </c>
      <c r="CH58" s="303">
        <v>1</v>
      </c>
      <c r="CI58" s="303">
        <v>1</v>
      </c>
      <c r="CJ58" s="303">
        <v>1</v>
      </c>
      <c r="CK58" s="303">
        <v>1</v>
      </c>
      <c r="CL58" s="303">
        <v>1</v>
      </c>
      <c r="CM58" s="303">
        <v>1</v>
      </c>
      <c r="CN58" s="303">
        <v>1</v>
      </c>
      <c r="CO58" s="303">
        <v>1</v>
      </c>
      <c r="CP58" s="303">
        <v>1</v>
      </c>
      <c r="CQ58" s="303">
        <v>1</v>
      </c>
      <c r="CR58" s="303">
        <v>1</v>
      </c>
      <c r="CS58" s="303">
        <v>1</v>
      </c>
      <c r="CT58" s="303">
        <v>1</v>
      </c>
      <c r="CU58" s="303">
        <v>1</v>
      </c>
      <c r="CV58" s="303">
        <v>1</v>
      </c>
      <c r="CW58" s="303">
        <v>1</v>
      </c>
      <c r="CX58" s="303">
        <v>1</v>
      </c>
      <c r="CY58" s="303">
        <v>1</v>
      </c>
      <c r="CZ58" s="303">
        <v>1</v>
      </c>
      <c r="DA58" s="303">
        <v>1</v>
      </c>
      <c r="DB58" s="303">
        <v>1</v>
      </c>
      <c r="DC58" s="303">
        <v>1</v>
      </c>
      <c r="DD58" s="303">
        <v>1</v>
      </c>
      <c r="DE58" s="303">
        <v>1</v>
      </c>
      <c r="DF58" s="303">
        <v>1</v>
      </c>
      <c r="DG58" s="303">
        <v>1</v>
      </c>
      <c r="DH58" s="303">
        <v>1</v>
      </c>
      <c r="DI58" s="303">
        <v>1</v>
      </c>
      <c r="DJ58" s="303">
        <v>1</v>
      </c>
      <c r="DK58" s="303">
        <v>1</v>
      </c>
      <c r="DL58" s="303">
        <v>1</v>
      </c>
      <c r="DM58" s="303">
        <v>1</v>
      </c>
      <c r="DN58" s="303">
        <v>1</v>
      </c>
      <c r="DO58" s="303">
        <v>1</v>
      </c>
      <c r="DP58" s="303">
        <v>1</v>
      </c>
      <c r="DQ58" s="303">
        <v>1</v>
      </c>
      <c r="DR58" s="303">
        <v>1</v>
      </c>
    </row>
    <row r="59" spans="2:123" x14ac:dyDescent="0.3">
      <c r="B59" s="204" t="s">
        <v>38</v>
      </c>
      <c r="C59" s="344">
        <v>0</v>
      </c>
      <c r="D59" s="246">
        <v>0</v>
      </c>
      <c r="E59" s="246">
        <v>0</v>
      </c>
      <c r="F59" s="246">
        <v>0</v>
      </c>
      <c r="G59" s="246">
        <v>0</v>
      </c>
      <c r="H59" s="246">
        <v>0</v>
      </c>
      <c r="I59" s="246">
        <v>0</v>
      </c>
      <c r="J59" s="246">
        <v>0</v>
      </c>
      <c r="K59" s="347">
        <v>0</v>
      </c>
      <c r="L59" s="348">
        <v>0</v>
      </c>
      <c r="M59" s="246">
        <v>0</v>
      </c>
      <c r="N59" s="349">
        <v>0</v>
      </c>
      <c r="O59" s="343">
        <v>0</v>
      </c>
      <c r="P59" s="276">
        <v>0</v>
      </c>
      <c r="Q59" s="276">
        <v>0</v>
      </c>
      <c r="R59" s="276">
        <v>0</v>
      </c>
      <c r="S59" s="276">
        <v>0</v>
      </c>
      <c r="T59" s="276">
        <v>0</v>
      </c>
      <c r="U59" s="276">
        <v>0</v>
      </c>
      <c r="V59" s="276">
        <v>0</v>
      </c>
      <c r="W59" s="277">
        <v>1</v>
      </c>
      <c r="X59" s="277">
        <v>1</v>
      </c>
      <c r="Y59" s="277">
        <v>1</v>
      </c>
      <c r="Z59" s="303">
        <v>1</v>
      </c>
      <c r="AA59" s="303">
        <v>1</v>
      </c>
      <c r="AB59" s="303">
        <v>1</v>
      </c>
      <c r="AC59" s="303">
        <v>1</v>
      </c>
      <c r="AD59" s="303">
        <v>1</v>
      </c>
      <c r="AE59" s="303">
        <v>1</v>
      </c>
      <c r="AF59" s="303">
        <v>1</v>
      </c>
      <c r="AG59" s="303">
        <v>1</v>
      </c>
      <c r="AH59" s="303">
        <v>1</v>
      </c>
      <c r="AI59" s="303">
        <v>1</v>
      </c>
      <c r="AJ59" s="303">
        <v>1</v>
      </c>
      <c r="AK59" s="303">
        <v>1</v>
      </c>
      <c r="AL59" s="303">
        <v>1</v>
      </c>
      <c r="AM59" s="303">
        <v>1</v>
      </c>
      <c r="AN59" s="303">
        <v>1</v>
      </c>
      <c r="AO59" s="303">
        <v>1</v>
      </c>
      <c r="AP59" s="303">
        <v>1</v>
      </c>
      <c r="AQ59" s="303">
        <v>1</v>
      </c>
      <c r="AR59" s="303">
        <v>1</v>
      </c>
      <c r="AS59" s="303">
        <v>1</v>
      </c>
      <c r="AT59" s="303">
        <v>1</v>
      </c>
      <c r="AU59" s="303">
        <v>1</v>
      </c>
      <c r="AV59" s="303">
        <v>1</v>
      </c>
      <c r="AW59" s="303">
        <v>1</v>
      </c>
      <c r="AX59" s="303">
        <v>1</v>
      </c>
      <c r="AY59" s="303">
        <v>1</v>
      </c>
      <c r="AZ59" s="303">
        <v>1</v>
      </c>
      <c r="BA59" s="303">
        <v>1</v>
      </c>
      <c r="BB59" s="303">
        <v>1</v>
      </c>
      <c r="BC59" s="303">
        <v>1</v>
      </c>
      <c r="BD59" s="303">
        <v>1</v>
      </c>
      <c r="BE59" s="303">
        <v>1</v>
      </c>
      <c r="BF59" s="303">
        <v>1</v>
      </c>
      <c r="BG59" s="303">
        <v>1</v>
      </c>
      <c r="BH59" s="303">
        <v>1</v>
      </c>
      <c r="BI59" s="303">
        <v>1</v>
      </c>
      <c r="BJ59" s="303">
        <v>1</v>
      </c>
      <c r="BK59" s="303">
        <v>1</v>
      </c>
      <c r="BL59" s="303">
        <v>1</v>
      </c>
      <c r="BM59" s="303">
        <v>1</v>
      </c>
      <c r="BN59" s="303">
        <v>1</v>
      </c>
      <c r="BO59" s="303">
        <v>1</v>
      </c>
      <c r="BP59" s="303">
        <v>1</v>
      </c>
      <c r="BQ59" s="303">
        <v>1</v>
      </c>
      <c r="BR59" s="303">
        <v>1</v>
      </c>
      <c r="BS59" s="303">
        <v>1</v>
      </c>
      <c r="BT59" s="303">
        <v>1</v>
      </c>
      <c r="BU59" s="303">
        <v>1</v>
      </c>
      <c r="BV59" s="303">
        <v>1</v>
      </c>
      <c r="BW59" s="303">
        <v>1</v>
      </c>
      <c r="BX59" s="303">
        <v>1</v>
      </c>
      <c r="BY59" s="303">
        <v>1</v>
      </c>
      <c r="BZ59" s="303">
        <v>1</v>
      </c>
      <c r="CA59" s="303">
        <v>1</v>
      </c>
      <c r="CB59" s="303">
        <v>1</v>
      </c>
      <c r="CC59" s="303">
        <v>1</v>
      </c>
      <c r="CD59" s="303">
        <v>1</v>
      </c>
      <c r="CE59" s="303">
        <v>1</v>
      </c>
      <c r="CF59" s="303">
        <v>1</v>
      </c>
      <c r="CG59" s="303">
        <v>1</v>
      </c>
      <c r="CH59" s="303">
        <v>1</v>
      </c>
      <c r="CI59" s="303">
        <v>1</v>
      </c>
      <c r="CJ59" s="303">
        <v>1</v>
      </c>
      <c r="CK59" s="303">
        <v>1</v>
      </c>
      <c r="CL59" s="303">
        <v>1</v>
      </c>
      <c r="CM59" s="303">
        <v>1</v>
      </c>
      <c r="CN59" s="303">
        <v>1</v>
      </c>
      <c r="CO59" s="303">
        <v>1</v>
      </c>
      <c r="CP59" s="303">
        <v>1</v>
      </c>
      <c r="CQ59" s="303">
        <v>1</v>
      </c>
      <c r="CR59" s="303">
        <v>1</v>
      </c>
      <c r="CS59" s="303">
        <v>1</v>
      </c>
      <c r="CT59" s="303">
        <v>1</v>
      </c>
      <c r="CU59" s="303">
        <v>1</v>
      </c>
      <c r="CV59" s="303">
        <v>1</v>
      </c>
      <c r="CW59" s="303">
        <v>1</v>
      </c>
      <c r="CX59" s="303">
        <v>1</v>
      </c>
      <c r="CY59" s="303">
        <v>1</v>
      </c>
      <c r="CZ59" s="303">
        <v>1</v>
      </c>
      <c r="DA59" s="303">
        <v>1</v>
      </c>
      <c r="DB59" s="303">
        <v>1</v>
      </c>
      <c r="DC59" s="303">
        <v>1</v>
      </c>
      <c r="DD59" s="303">
        <v>1</v>
      </c>
      <c r="DE59" s="303">
        <v>1</v>
      </c>
      <c r="DF59" s="303">
        <v>1</v>
      </c>
      <c r="DG59" s="303">
        <v>1</v>
      </c>
      <c r="DH59" s="303">
        <v>1</v>
      </c>
      <c r="DI59" s="303">
        <v>1</v>
      </c>
      <c r="DJ59" s="303">
        <v>1</v>
      </c>
      <c r="DK59" s="303">
        <v>1</v>
      </c>
      <c r="DL59" s="303">
        <v>1</v>
      </c>
      <c r="DM59" s="303">
        <v>1</v>
      </c>
      <c r="DN59" s="303">
        <v>1</v>
      </c>
      <c r="DO59" s="303">
        <v>1</v>
      </c>
      <c r="DP59" s="303">
        <v>1</v>
      </c>
      <c r="DQ59" s="303">
        <v>1</v>
      </c>
      <c r="DR59" s="303">
        <v>1</v>
      </c>
    </row>
    <row r="60" spans="2:123" x14ac:dyDescent="0.3">
      <c r="B60" s="204" t="s">
        <v>207</v>
      </c>
      <c r="C60" s="344">
        <v>0</v>
      </c>
      <c r="D60" s="246">
        <v>0</v>
      </c>
      <c r="E60" s="246">
        <v>0</v>
      </c>
      <c r="F60" s="246">
        <v>0</v>
      </c>
      <c r="G60" s="246">
        <v>0</v>
      </c>
      <c r="H60" s="246">
        <v>0</v>
      </c>
      <c r="I60" s="246">
        <v>0</v>
      </c>
      <c r="J60" s="246">
        <v>0</v>
      </c>
      <c r="K60" s="347">
        <v>0</v>
      </c>
      <c r="L60" s="350">
        <v>1</v>
      </c>
      <c r="M60" s="246">
        <v>1</v>
      </c>
      <c r="N60" s="349">
        <v>1</v>
      </c>
      <c r="O60" s="343">
        <v>1</v>
      </c>
      <c r="P60" s="276">
        <v>1</v>
      </c>
      <c r="Q60" s="276">
        <v>1</v>
      </c>
      <c r="R60" s="276">
        <v>1</v>
      </c>
      <c r="S60" s="276">
        <v>1</v>
      </c>
      <c r="T60" s="276">
        <v>1</v>
      </c>
      <c r="U60" s="276">
        <v>1</v>
      </c>
      <c r="V60" s="276">
        <v>1</v>
      </c>
      <c r="W60" s="277">
        <v>1</v>
      </c>
      <c r="X60" s="277">
        <v>1</v>
      </c>
      <c r="Y60" s="277">
        <v>1</v>
      </c>
      <c r="Z60" s="303">
        <v>1</v>
      </c>
      <c r="AA60" s="303">
        <v>2</v>
      </c>
      <c r="AB60" s="303">
        <v>2</v>
      </c>
      <c r="AC60" s="303">
        <v>2</v>
      </c>
      <c r="AD60" s="303">
        <v>2</v>
      </c>
      <c r="AE60" s="303">
        <v>2</v>
      </c>
      <c r="AF60" s="303">
        <v>2</v>
      </c>
      <c r="AG60" s="303">
        <v>2</v>
      </c>
      <c r="AH60" s="303">
        <v>2</v>
      </c>
      <c r="AI60" s="303">
        <v>2</v>
      </c>
      <c r="AJ60" s="303">
        <v>2</v>
      </c>
      <c r="AK60" s="303">
        <v>2</v>
      </c>
      <c r="AL60" s="303">
        <v>2</v>
      </c>
      <c r="AM60" s="303">
        <v>2</v>
      </c>
      <c r="AN60" s="303">
        <v>2</v>
      </c>
      <c r="AO60" s="303">
        <v>2</v>
      </c>
      <c r="AP60" s="303">
        <v>2</v>
      </c>
      <c r="AQ60" s="303">
        <v>2</v>
      </c>
      <c r="AR60" s="303">
        <v>2</v>
      </c>
      <c r="AS60" s="303">
        <v>2</v>
      </c>
      <c r="AT60" s="303">
        <v>2</v>
      </c>
      <c r="AU60" s="303">
        <v>2</v>
      </c>
      <c r="AV60" s="303">
        <v>2</v>
      </c>
      <c r="AW60" s="303">
        <v>2</v>
      </c>
      <c r="AX60" s="303">
        <v>2</v>
      </c>
      <c r="AY60" s="303">
        <v>2</v>
      </c>
      <c r="AZ60" s="303">
        <v>2</v>
      </c>
      <c r="BA60" s="303">
        <v>2</v>
      </c>
      <c r="BB60" s="303">
        <v>2</v>
      </c>
      <c r="BC60" s="303">
        <v>2</v>
      </c>
      <c r="BD60" s="303">
        <v>2</v>
      </c>
      <c r="BE60" s="303">
        <v>2</v>
      </c>
      <c r="BF60" s="303">
        <v>2</v>
      </c>
      <c r="BG60" s="303">
        <v>2</v>
      </c>
      <c r="BH60" s="303">
        <v>2</v>
      </c>
      <c r="BI60" s="303">
        <v>2</v>
      </c>
      <c r="BJ60" s="303">
        <v>2</v>
      </c>
      <c r="BK60" s="303">
        <v>2</v>
      </c>
      <c r="BL60" s="303">
        <v>2</v>
      </c>
      <c r="BM60" s="303">
        <v>2</v>
      </c>
      <c r="BN60" s="303">
        <v>2</v>
      </c>
      <c r="BO60" s="303">
        <v>2</v>
      </c>
      <c r="BP60" s="303">
        <v>2</v>
      </c>
      <c r="BQ60" s="303">
        <v>2</v>
      </c>
      <c r="BR60" s="303">
        <v>2</v>
      </c>
      <c r="BS60" s="303">
        <v>2</v>
      </c>
      <c r="BT60" s="303">
        <v>2</v>
      </c>
      <c r="BU60" s="303">
        <v>2</v>
      </c>
      <c r="BV60" s="303">
        <v>2</v>
      </c>
      <c r="BW60" s="303">
        <v>2</v>
      </c>
      <c r="BX60" s="303">
        <v>2</v>
      </c>
      <c r="BY60" s="303">
        <v>2</v>
      </c>
      <c r="BZ60" s="303">
        <v>2</v>
      </c>
      <c r="CA60" s="303">
        <v>2</v>
      </c>
      <c r="CB60" s="303">
        <v>2</v>
      </c>
      <c r="CC60" s="303">
        <v>2</v>
      </c>
      <c r="CD60" s="303">
        <v>2</v>
      </c>
      <c r="CE60" s="303">
        <v>2</v>
      </c>
      <c r="CF60" s="303">
        <v>2</v>
      </c>
      <c r="CG60" s="303">
        <v>2</v>
      </c>
      <c r="CH60" s="303">
        <v>2</v>
      </c>
      <c r="CI60" s="303">
        <v>2</v>
      </c>
      <c r="CJ60" s="303">
        <v>2</v>
      </c>
      <c r="CK60" s="303">
        <v>2</v>
      </c>
      <c r="CL60" s="303">
        <v>2</v>
      </c>
      <c r="CM60" s="303">
        <v>2</v>
      </c>
      <c r="CN60" s="303">
        <v>2</v>
      </c>
      <c r="CO60" s="303">
        <v>2</v>
      </c>
      <c r="CP60" s="303">
        <v>2</v>
      </c>
      <c r="CQ60" s="303">
        <v>2</v>
      </c>
      <c r="CR60" s="303">
        <v>2</v>
      </c>
      <c r="CS60" s="303">
        <v>2</v>
      </c>
      <c r="CT60" s="303">
        <v>2</v>
      </c>
      <c r="CU60" s="303">
        <v>2</v>
      </c>
      <c r="CV60" s="303">
        <v>2</v>
      </c>
      <c r="CW60" s="303">
        <v>2</v>
      </c>
      <c r="CX60" s="303">
        <v>2</v>
      </c>
      <c r="CY60" s="303">
        <v>2</v>
      </c>
      <c r="CZ60" s="303">
        <v>2</v>
      </c>
      <c r="DA60" s="303">
        <v>2</v>
      </c>
      <c r="DB60" s="303">
        <v>2</v>
      </c>
      <c r="DC60" s="303">
        <v>2</v>
      </c>
      <c r="DD60" s="303">
        <v>2</v>
      </c>
      <c r="DE60" s="303">
        <v>2</v>
      </c>
      <c r="DF60" s="303">
        <v>2</v>
      </c>
      <c r="DG60" s="303">
        <v>2</v>
      </c>
      <c r="DH60" s="303">
        <v>2</v>
      </c>
      <c r="DI60" s="303">
        <v>2</v>
      </c>
      <c r="DJ60" s="303">
        <v>2</v>
      </c>
      <c r="DK60" s="303">
        <v>2</v>
      </c>
      <c r="DL60" s="303">
        <v>2</v>
      </c>
      <c r="DM60" s="303">
        <v>2</v>
      </c>
      <c r="DN60" s="303">
        <v>2</v>
      </c>
      <c r="DO60" s="303">
        <v>2</v>
      </c>
      <c r="DP60" s="303">
        <v>2</v>
      </c>
      <c r="DQ60" s="303">
        <v>2</v>
      </c>
      <c r="DR60" s="303">
        <v>2</v>
      </c>
    </row>
    <row r="61" spans="2:123" x14ac:dyDescent="0.3">
      <c r="B61" s="204" t="s">
        <v>41</v>
      </c>
      <c r="C61" s="344">
        <v>0</v>
      </c>
      <c r="D61" s="246">
        <v>0</v>
      </c>
      <c r="E61" s="246">
        <v>0</v>
      </c>
      <c r="F61" s="246">
        <v>0</v>
      </c>
      <c r="G61" s="246">
        <v>0</v>
      </c>
      <c r="H61" s="246">
        <v>0</v>
      </c>
      <c r="I61" s="246">
        <v>0</v>
      </c>
      <c r="J61" s="246">
        <v>0</v>
      </c>
      <c r="K61" s="347">
        <v>0</v>
      </c>
      <c r="L61" s="350">
        <v>1</v>
      </c>
      <c r="M61" s="246">
        <v>1</v>
      </c>
      <c r="N61" s="349">
        <v>1</v>
      </c>
      <c r="O61" s="343">
        <v>1</v>
      </c>
      <c r="P61" s="276">
        <v>1</v>
      </c>
      <c r="Q61" s="276">
        <v>1</v>
      </c>
      <c r="R61" s="276">
        <v>1</v>
      </c>
      <c r="S61" s="276">
        <v>1</v>
      </c>
      <c r="T61" s="276">
        <v>1</v>
      </c>
      <c r="U61" s="276">
        <v>1</v>
      </c>
      <c r="V61" s="276">
        <v>1</v>
      </c>
      <c r="W61" s="277">
        <v>1</v>
      </c>
      <c r="X61" s="277">
        <v>1</v>
      </c>
      <c r="Y61" s="277">
        <v>1</v>
      </c>
      <c r="Z61" s="303">
        <v>1</v>
      </c>
      <c r="AA61" s="303">
        <v>2</v>
      </c>
      <c r="AB61" s="303">
        <v>2</v>
      </c>
      <c r="AC61" s="303">
        <v>2</v>
      </c>
      <c r="AD61" s="303">
        <v>2</v>
      </c>
      <c r="AE61" s="303">
        <v>2</v>
      </c>
      <c r="AF61" s="303">
        <v>2</v>
      </c>
      <c r="AG61" s="303">
        <v>2</v>
      </c>
      <c r="AH61" s="303">
        <v>2</v>
      </c>
      <c r="AI61" s="303">
        <v>2</v>
      </c>
      <c r="AJ61" s="303">
        <v>2</v>
      </c>
      <c r="AK61" s="303">
        <v>2</v>
      </c>
      <c r="AL61" s="303">
        <v>2</v>
      </c>
      <c r="AM61" s="303">
        <v>2</v>
      </c>
      <c r="AN61" s="303">
        <v>2</v>
      </c>
      <c r="AO61" s="303">
        <v>2</v>
      </c>
      <c r="AP61" s="303">
        <v>2</v>
      </c>
      <c r="AQ61" s="303">
        <v>2</v>
      </c>
      <c r="AR61" s="303">
        <v>2</v>
      </c>
      <c r="AS61" s="303">
        <v>2</v>
      </c>
      <c r="AT61" s="303">
        <v>2</v>
      </c>
      <c r="AU61" s="303">
        <v>2</v>
      </c>
      <c r="AV61" s="303">
        <v>2</v>
      </c>
      <c r="AW61" s="303">
        <v>2</v>
      </c>
      <c r="AX61" s="303">
        <v>2</v>
      </c>
      <c r="AY61" s="303">
        <v>3</v>
      </c>
      <c r="AZ61" s="303">
        <v>3</v>
      </c>
      <c r="BA61" s="303">
        <v>3</v>
      </c>
      <c r="BB61" s="303">
        <v>3</v>
      </c>
      <c r="BC61" s="303">
        <v>3</v>
      </c>
      <c r="BD61" s="303">
        <v>3</v>
      </c>
      <c r="BE61" s="303">
        <v>3</v>
      </c>
      <c r="BF61" s="303">
        <v>3</v>
      </c>
      <c r="BG61" s="303">
        <v>3</v>
      </c>
      <c r="BH61" s="303">
        <v>3</v>
      </c>
      <c r="BI61" s="303">
        <v>3</v>
      </c>
      <c r="BJ61" s="303">
        <v>3</v>
      </c>
      <c r="BK61" s="303">
        <v>3</v>
      </c>
      <c r="BL61" s="303">
        <v>3</v>
      </c>
      <c r="BM61" s="303">
        <v>3</v>
      </c>
      <c r="BN61" s="303">
        <v>3</v>
      </c>
      <c r="BO61" s="303">
        <v>3</v>
      </c>
      <c r="BP61" s="303">
        <v>3</v>
      </c>
      <c r="BQ61" s="303">
        <v>3</v>
      </c>
      <c r="BR61" s="303">
        <v>3</v>
      </c>
      <c r="BS61" s="303">
        <v>3</v>
      </c>
      <c r="BT61" s="303">
        <v>3</v>
      </c>
      <c r="BU61" s="303">
        <v>3</v>
      </c>
      <c r="BV61" s="303">
        <v>3</v>
      </c>
      <c r="BW61" s="303">
        <v>3</v>
      </c>
      <c r="BX61" s="303">
        <v>3</v>
      </c>
      <c r="BY61" s="303">
        <v>3</v>
      </c>
      <c r="BZ61" s="303">
        <v>3</v>
      </c>
      <c r="CA61" s="303">
        <v>3</v>
      </c>
      <c r="CB61" s="303">
        <v>3</v>
      </c>
      <c r="CC61" s="303">
        <v>3</v>
      </c>
      <c r="CD61" s="303">
        <v>3</v>
      </c>
      <c r="CE61" s="303">
        <v>3</v>
      </c>
      <c r="CF61" s="303">
        <v>3</v>
      </c>
      <c r="CG61" s="303">
        <v>3</v>
      </c>
      <c r="CH61" s="303">
        <v>3</v>
      </c>
      <c r="CI61" s="303">
        <v>3</v>
      </c>
      <c r="CJ61" s="303">
        <v>3</v>
      </c>
      <c r="CK61" s="303">
        <v>3</v>
      </c>
      <c r="CL61" s="303">
        <v>3</v>
      </c>
      <c r="CM61" s="303">
        <v>3</v>
      </c>
      <c r="CN61" s="303">
        <v>3</v>
      </c>
      <c r="CO61" s="303">
        <v>3</v>
      </c>
      <c r="CP61" s="303">
        <v>3</v>
      </c>
      <c r="CQ61" s="303">
        <v>3</v>
      </c>
      <c r="CR61" s="303">
        <v>3</v>
      </c>
      <c r="CS61" s="303">
        <v>3</v>
      </c>
      <c r="CT61" s="303">
        <v>3</v>
      </c>
      <c r="CU61" s="303">
        <v>3</v>
      </c>
      <c r="CV61" s="303">
        <v>3</v>
      </c>
      <c r="CW61" s="303">
        <v>3</v>
      </c>
      <c r="CX61" s="303">
        <v>3</v>
      </c>
      <c r="CY61" s="303">
        <v>3</v>
      </c>
      <c r="CZ61" s="303">
        <v>3</v>
      </c>
      <c r="DA61" s="303">
        <v>3</v>
      </c>
      <c r="DB61" s="303">
        <v>3</v>
      </c>
      <c r="DC61" s="303">
        <v>3</v>
      </c>
      <c r="DD61" s="303">
        <v>3</v>
      </c>
      <c r="DE61" s="303">
        <v>3</v>
      </c>
      <c r="DF61" s="303">
        <v>3</v>
      </c>
      <c r="DG61" s="303">
        <v>3</v>
      </c>
      <c r="DH61" s="303">
        <v>3</v>
      </c>
      <c r="DI61" s="303">
        <v>3</v>
      </c>
      <c r="DJ61" s="303">
        <v>3</v>
      </c>
      <c r="DK61" s="303">
        <v>3</v>
      </c>
      <c r="DL61" s="303">
        <v>3</v>
      </c>
      <c r="DM61" s="303">
        <v>3</v>
      </c>
      <c r="DN61" s="303">
        <v>3</v>
      </c>
      <c r="DO61" s="303">
        <v>3</v>
      </c>
      <c r="DP61" s="303">
        <v>3</v>
      </c>
      <c r="DQ61" s="303">
        <v>3</v>
      </c>
      <c r="DR61" s="303">
        <v>3</v>
      </c>
    </row>
    <row r="62" spans="2:123" x14ac:dyDescent="0.3">
      <c r="B62" s="222" t="s">
        <v>42</v>
      </c>
      <c r="C62" s="344">
        <v>0</v>
      </c>
      <c r="D62" s="246">
        <v>0</v>
      </c>
      <c r="E62" s="246">
        <v>0</v>
      </c>
      <c r="F62" s="246">
        <v>0</v>
      </c>
      <c r="G62" s="246">
        <v>0</v>
      </c>
      <c r="H62" s="246">
        <v>0</v>
      </c>
      <c r="I62" s="246">
        <v>0</v>
      </c>
      <c r="J62" s="246">
        <v>0</v>
      </c>
      <c r="K62" s="347">
        <v>0</v>
      </c>
      <c r="L62" s="350">
        <v>0</v>
      </c>
      <c r="M62" s="246">
        <v>0</v>
      </c>
      <c r="N62" s="349">
        <v>0</v>
      </c>
      <c r="O62" s="343">
        <v>0</v>
      </c>
      <c r="P62" s="276">
        <v>0</v>
      </c>
      <c r="Q62" s="276">
        <v>0</v>
      </c>
      <c r="R62" s="276">
        <v>0</v>
      </c>
      <c r="S62" s="276">
        <v>0</v>
      </c>
      <c r="T62" s="276">
        <v>0</v>
      </c>
      <c r="U62" s="276">
        <v>0</v>
      </c>
      <c r="V62" s="276">
        <v>0</v>
      </c>
      <c r="W62" s="277">
        <v>1</v>
      </c>
      <c r="X62" s="277">
        <v>1</v>
      </c>
      <c r="Y62" s="277">
        <v>1</v>
      </c>
      <c r="Z62" s="303">
        <v>1</v>
      </c>
      <c r="AA62" s="303">
        <v>1</v>
      </c>
      <c r="AB62" s="303">
        <v>1</v>
      </c>
      <c r="AC62" s="303">
        <v>1</v>
      </c>
      <c r="AD62" s="303">
        <v>1</v>
      </c>
      <c r="AE62" s="303">
        <v>1</v>
      </c>
      <c r="AF62" s="303">
        <v>1</v>
      </c>
      <c r="AG62" s="303">
        <v>1</v>
      </c>
      <c r="AH62" s="303">
        <v>1</v>
      </c>
      <c r="AI62" s="303">
        <v>1</v>
      </c>
      <c r="AJ62" s="303">
        <v>1</v>
      </c>
      <c r="AK62" s="303">
        <v>1</v>
      </c>
      <c r="AL62" s="303">
        <v>1</v>
      </c>
      <c r="AM62" s="303">
        <v>1</v>
      </c>
      <c r="AN62" s="303">
        <v>1</v>
      </c>
      <c r="AO62" s="303">
        <v>1</v>
      </c>
      <c r="AP62" s="303">
        <v>1</v>
      </c>
      <c r="AQ62" s="303">
        <v>1</v>
      </c>
      <c r="AR62" s="303">
        <v>1</v>
      </c>
      <c r="AS62" s="303">
        <v>1</v>
      </c>
      <c r="AT62" s="303">
        <v>1</v>
      </c>
      <c r="AU62" s="303">
        <v>1</v>
      </c>
      <c r="AV62" s="303">
        <v>1</v>
      </c>
      <c r="AW62" s="303">
        <v>1</v>
      </c>
      <c r="AX62" s="303">
        <v>1</v>
      </c>
      <c r="AY62" s="303">
        <v>1</v>
      </c>
      <c r="AZ62" s="303">
        <v>1</v>
      </c>
      <c r="BA62" s="303">
        <v>1</v>
      </c>
      <c r="BB62" s="303">
        <v>1</v>
      </c>
      <c r="BC62" s="303">
        <v>1</v>
      </c>
      <c r="BD62" s="303">
        <v>1</v>
      </c>
      <c r="BE62" s="303">
        <v>1</v>
      </c>
      <c r="BF62" s="303">
        <v>1</v>
      </c>
      <c r="BG62" s="303">
        <v>1</v>
      </c>
      <c r="BH62" s="303">
        <v>1</v>
      </c>
      <c r="BI62" s="303">
        <v>1</v>
      </c>
      <c r="BJ62" s="303">
        <v>1</v>
      </c>
      <c r="BK62" s="303">
        <v>1</v>
      </c>
      <c r="BL62" s="303">
        <v>1</v>
      </c>
      <c r="BM62" s="303">
        <v>1</v>
      </c>
      <c r="BN62" s="303">
        <v>1</v>
      </c>
      <c r="BO62" s="303">
        <v>1</v>
      </c>
      <c r="BP62" s="303">
        <v>1</v>
      </c>
      <c r="BQ62" s="303">
        <v>1</v>
      </c>
      <c r="BR62" s="303">
        <v>1</v>
      </c>
      <c r="BS62" s="303">
        <v>1</v>
      </c>
      <c r="BT62" s="303">
        <v>1</v>
      </c>
      <c r="BU62" s="303">
        <v>1</v>
      </c>
      <c r="BV62" s="303">
        <v>1</v>
      </c>
      <c r="BW62" s="303">
        <v>1</v>
      </c>
      <c r="BX62" s="303">
        <v>1</v>
      </c>
      <c r="BY62" s="303">
        <v>1</v>
      </c>
      <c r="BZ62" s="303">
        <v>1</v>
      </c>
      <c r="CA62" s="303">
        <v>1</v>
      </c>
      <c r="CB62" s="303">
        <v>1</v>
      </c>
      <c r="CC62" s="303">
        <v>1</v>
      </c>
      <c r="CD62" s="303">
        <v>1</v>
      </c>
      <c r="CE62" s="303">
        <v>1</v>
      </c>
      <c r="CF62" s="303">
        <v>1</v>
      </c>
      <c r="CG62" s="303">
        <v>1</v>
      </c>
      <c r="CH62" s="303">
        <v>1</v>
      </c>
      <c r="CI62" s="303">
        <v>1</v>
      </c>
      <c r="CJ62" s="303">
        <v>1</v>
      </c>
      <c r="CK62" s="303">
        <v>1</v>
      </c>
      <c r="CL62" s="303">
        <v>1</v>
      </c>
      <c r="CM62" s="303">
        <v>1</v>
      </c>
      <c r="CN62" s="303">
        <v>1</v>
      </c>
      <c r="CO62" s="303">
        <v>1</v>
      </c>
      <c r="CP62" s="303">
        <v>1</v>
      </c>
      <c r="CQ62" s="303">
        <v>1</v>
      </c>
      <c r="CR62" s="303">
        <v>1</v>
      </c>
      <c r="CS62" s="303">
        <v>1</v>
      </c>
      <c r="CT62" s="303">
        <v>1</v>
      </c>
      <c r="CU62" s="303">
        <v>1</v>
      </c>
      <c r="CV62" s="303">
        <v>1</v>
      </c>
      <c r="CW62" s="303">
        <v>1</v>
      </c>
      <c r="CX62" s="303">
        <v>1</v>
      </c>
      <c r="CY62" s="303">
        <v>1</v>
      </c>
      <c r="CZ62" s="303">
        <v>1</v>
      </c>
      <c r="DA62" s="303">
        <v>1</v>
      </c>
      <c r="DB62" s="303">
        <v>1</v>
      </c>
      <c r="DC62" s="303">
        <v>1</v>
      </c>
      <c r="DD62" s="303">
        <v>1</v>
      </c>
      <c r="DE62" s="303">
        <v>1</v>
      </c>
      <c r="DF62" s="303">
        <v>1</v>
      </c>
      <c r="DG62" s="303">
        <v>1</v>
      </c>
      <c r="DH62" s="303">
        <v>1</v>
      </c>
      <c r="DI62" s="303">
        <v>1</v>
      </c>
      <c r="DJ62" s="303">
        <v>1</v>
      </c>
      <c r="DK62" s="303">
        <v>1</v>
      </c>
      <c r="DL62" s="303">
        <v>1</v>
      </c>
      <c r="DM62" s="303">
        <v>1</v>
      </c>
      <c r="DN62" s="303">
        <v>1</v>
      </c>
      <c r="DO62" s="303">
        <v>1</v>
      </c>
      <c r="DP62" s="303">
        <v>1</v>
      </c>
      <c r="DQ62" s="303">
        <v>1</v>
      </c>
      <c r="DR62" s="303">
        <v>1</v>
      </c>
    </row>
    <row r="63" spans="2:123" x14ac:dyDescent="0.3">
      <c r="B63" s="223" t="s">
        <v>57</v>
      </c>
      <c r="C63" s="344">
        <v>0</v>
      </c>
      <c r="D63" s="246">
        <v>0</v>
      </c>
      <c r="E63" s="246">
        <v>0</v>
      </c>
      <c r="F63" s="246">
        <v>0</v>
      </c>
      <c r="G63" s="246">
        <v>0</v>
      </c>
      <c r="H63" s="246">
        <v>0</v>
      </c>
      <c r="I63" s="246">
        <v>0</v>
      </c>
      <c r="J63" s="246">
        <v>0</v>
      </c>
      <c r="K63" s="347">
        <v>0</v>
      </c>
      <c r="L63" s="348">
        <v>0</v>
      </c>
      <c r="M63" s="246">
        <v>0</v>
      </c>
      <c r="N63" s="349">
        <v>0</v>
      </c>
      <c r="O63" s="343">
        <v>0</v>
      </c>
      <c r="P63" s="276">
        <v>0</v>
      </c>
      <c r="Q63" s="276">
        <v>0</v>
      </c>
      <c r="R63" s="276">
        <v>0</v>
      </c>
      <c r="S63" s="276">
        <v>0</v>
      </c>
      <c r="T63" s="276">
        <v>0</v>
      </c>
      <c r="U63" s="276">
        <v>0</v>
      </c>
      <c r="V63" s="276">
        <v>0</v>
      </c>
      <c r="W63" s="277">
        <v>0</v>
      </c>
      <c r="X63" s="277">
        <v>0</v>
      </c>
      <c r="Y63" s="277">
        <v>0</v>
      </c>
      <c r="Z63" s="216">
        <v>0</v>
      </c>
      <c r="AA63" s="216">
        <v>0</v>
      </c>
      <c r="AB63" s="216">
        <v>0</v>
      </c>
      <c r="AC63" s="216">
        <v>0</v>
      </c>
      <c r="AD63" s="216">
        <v>0</v>
      </c>
      <c r="AE63" s="216">
        <v>0</v>
      </c>
      <c r="AF63" s="216">
        <v>0</v>
      </c>
      <c r="AG63" s="216">
        <v>0</v>
      </c>
      <c r="AH63" s="216">
        <v>0</v>
      </c>
      <c r="AI63" s="216">
        <v>0</v>
      </c>
      <c r="AJ63" s="216">
        <v>0</v>
      </c>
      <c r="AK63" s="216">
        <v>0</v>
      </c>
      <c r="AL63" s="216">
        <v>0</v>
      </c>
      <c r="AM63" s="216">
        <v>0</v>
      </c>
      <c r="AN63" s="216">
        <v>0</v>
      </c>
      <c r="AO63" s="216">
        <v>0</v>
      </c>
      <c r="AP63" s="216">
        <v>0</v>
      </c>
      <c r="AQ63" s="216">
        <v>0</v>
      </c>
      <c r="AR63" s="216">
        <v>0</v>
      </c>
      <c r="AS63" s="216">
        <v>0</v>
      </c>
      <c r="AT63" s="216">
        <v>0</v>
      </c>
      <c r="AU63" s="216">
        <v>0</v>
      </c>
      <c r="AV63" s="216">
        <v>0</v>
      </c>
      <c r="AW63" s="216">
        <v>0</v>
      </c>
      <c r="AX63" s="216">
        <v>0</v>
      </c>
      <c r="AY63" s="216">
        <v>0</v>
      </c>
      <c r="AZ63" s="216">
        <v>0</v>
      </c>
      <c r="BA63" s="216">
        <v>0</v>
      </c>
      <c r="BB63" s="216">
        <v>0</v>
      </c>
      <c r="BC63" s="216">
        <v>0</v>
      </c>
      <c r="BD63" s="216">
        <v>0</v>
      </c>
      <c r="BE63" s="216">
        <v>0</v>
      </c>
      <c r="BF63" s="216">
        <v>0</v>
      </c>
      <c r="BG63" s="216">
        <v>0</v>
      </c>
      <c r="BH63" s="216">
        <v>0</v>
      </c>
      <c r="BI63" s="216">
        <v>0</v>
      </c>
      <c r="BJ63" s="216">
        <v>0</v>
      </c>
      <c r="BK63" s="216">
        <v>0</v>
      </c>
      <c r="BL63" s="216">
        <v>0</v>
      </c>
      <c r="BM63" s="216">
        <v>0</v>
      </c>
      <c r="BN63" s="216">
        <v>0</v>
      </c>
      <c r="BO63" s="216">
        <v>0</v>
      </c>
      <c r="BP63" s="216">
        <v>0</v>
      </c>
      <c r="BQ63" s="216">
        <v>0</v>
      </c>
      <c r="BR63" s="216">
        <v>0</v>
      </c>
      <c r="BS63" s="216">
        <v>0</v>
      </c>
      <c r="BT63" s="216">
        <v>0</v>
      </c>
      <c r="BU63" s="216">
        <v>0</v>
      </c>
      <c r="BV63" s="216">
        <v>0</v>
      </c>
      <c r="BW63" s="216">
        <v>0</v>
      </c>
      <c r="BX63" s="216">
        <v>0</v>
      </c>
      <c r="BY63" s="216">
        <v>0</v>
      </c>
      <c r="BZ63" s="216">
        <v>0</v>
      </c>
      <c r="CA63" s="216">
        <v>0</v>
      </c>
      <c r="CB63" s="216">
        <v>0</v>
      </c>
      <c r="CC63" s="216">
        <v>0</v>
      </c>
      <c r="CD63" s="216">
        <v>0</v>
      </c>
      <c r="CE63" s="216">
        <v>0</v>
      </c>
      <c r="CF63" s="216">
        <v>0</v>
      </c>
      <c r="CG63" s="216">
        <v>0</v>
      </c>
      <c r="CH63" s="216">
        <v>0</v>
      </c>
      <c r="CI63" s="216">
        <v>0</v>
      </c>
      <c r="CJ63" s="216">
        <v>0</v>
      </c>
      <c r="CK63" s="216">
        <v>0</v>
      </c>
      <c r="CL63" s="216">
        <v>0</v>
      </c>
      <c r="CM63" s="216">
        <v>0</v>
      </c>
      <c r="CN63" s="216">
        <v>0</v>
      </c>
      <c r="CO63" s="216">
        <v>0</v>
      </c>
      <c r="CP63" s="216">
        <v>0</v>
      </c>
      <c r="CQ63" s="216">
        <v>0</v>
      </c>
      <c r="CR63" s="216">
        <v>0</v>
      </c>
      <c r="CS63" s="216">
        <v>0</v>
      </c>
      <c r="CT63" s="216">
        <v>0</v>
      </c>
      <c r="CU63" s="216">
        <v>0</v>
      </c>
      <c r="CV63" s="216">
        <v>0</v>
      </c>
      <c r="CW63" s="216">
        <v>0</v>
      </c>
      <c r="CX63" s="216">
        <v>0</v>
      </c>
      <c r="CY63" s="216">
        <v>0</v>
      </c>
      <c r="CZ63" s="216">
        <v>0</v>
      </c>
      <c r="DA63" s="216">
        <v>0</v>
      </c>
      <c r="DB63" s="216">
        <v>0</v>
      </c>
      <c r="DC63" s="216">
        <v>0</v>
      </c>
      <c r="DD63" s="216">
        <v>0</v>
      </c>
      <c r="DE63" s="216">
        <v>0</v>
      </c>
      <c r="DF63" s="216">
        <v>0</v>
      </c>
      <c r="DG63" s="216">
        <v>0</v>
      </c>
      <c r="DH63" s="216">
        <v>0</v>
      </c>
      <c r="DI63" s="216">
        <v>0</v>
      </c>
      <c r="DJ63" s="216">
        <v>0</v>
      </c>
      <c r="DK63" s="216">
        <v>0</v>
      </c>
      <c r="DL63" s="216">
        <v>0</v>
      </c>
      <c r="DM63" s="216">
        <v>0</v>
      </c>
      <c r="DN63" s="216">
        <v>0</v>
      </c>
      <c r="DO63" s="216">
        <v>0</v>
      </c>
      <c r="DP63" s="216">
        <v>0</v>
      </c>
      <c r="DQ63" s="216">
        <v>0</v>
      </c>
      <c r="DR63" s="216">
        <v>0</v>
      </c>
    </row>
    <row r="64" spans="2:123" ht="14.4" customHeight="1" thickBot="1" x14ac:dyDescent="0.35">
      <c r="B64" s="345" t="s">
        <v>40</v>
      </c>
      <c r="C64" s="344">
        <v>0</v>
      </c>
      <c r="D64" s="246">
        <v>0</v>
      </c>
      <c r="E64" s="246">
        <v>0</v>
      </c>
      <c r="F64" s="246">
        <v>0</v>
      </c>
      <c r="G64" s="246">
        <v>0</v>
      </c>
      <c r="H64" s="246">
        <v>0</v>
      </c>
      <c r="I64" s="246">
        <v>0</v>
      </c>
      <c r="J64" s="246">
        <v>0</v>
      </c>
      <c r="K64" s="347">
        <v>0</v>
      </c>
      <c r="L64" s="351">
        <v>0</v>
      </c>
      <c r="M64" s="352">
        <v>0</v>
      </c>
      <c r="N64" s="353">
        <v>0</v>
      </c>
      <c r="O64" s="343">
        <v>0</v>
      </c>
      <c r="P64" s="276">
        <v>0</v>
      </c>
      <c r="Q64" s="276">
        <v>0</v>
      </c>
      <c r="R64" s="276">
        <v>0</v>
      </c>
      <c r="S64" s="276">
        <v>0</v>
      </c>
      <c r="T64" s="276">
        <v>0</v>
      </c>
      <c r="U64" s="276">
        <v>0</v>
      </c>
      <c r="V64" s="276">
        <v>0</v>
      </c>
      <c r="W64" s="277">
        <v>1</v>
      </c>
      <c r="X64" s="277">
        <v>1</v>
      </c>
      <c r="Y64" s="277">
        <v>1</v>
      </c>
      <c r="Z64" s="303">
        <v>1</v>
      </c>
      <c r="AA64" s="303">
        <v>1</v>
      </c>
      <c r="AB64" s="303">
        <v>1</v>
      </c>
      <c r="AC64" s="303">
        <v>1</v>
      </c>
      <c r="AD64" s="303">
        <v>1</v>
      </c>
      <c r="AE64" s="303">
        <v>1</v>
      </c>
      <c r="AF64" s="303">
        <v>1</v>
      </c>
      <c r="AG64" s="303">
        <v>1</v>
      </c>
      <c r="AH64" s="303">
        <v>1</v>
      </c>
      <c r="AI64" s="303">
        <v>1</v>
      </c>
      <c r="AJ64" s="303">
        <v>1</v>
      </c>
      <c r="AK64" s="303">
        <v>1</v>
      </c>
      <c r="AL64" s="303">
        <v>1</v>
      </c>
      <c r="AM64" s="303">
        <v>2</v>
      </c>
      <c r="AN64" s="303">
        <v>2</v>
      </c>
      <c r="AO64" s="303">
        <v>2</v>
      </c>
      <c r="AP64" s="303">
        <v>2</v>
      </c>
      <c r="AQ64" s="303">
        <v>2</v>
      </c>
      <c r="AR64" s="303">
        <v>2</v>
      </c>
      <c r="AS64" s="303">
        <v>2</v>
      </c>
      <c r="AT64" s="303">
        <v>2</v>
      </c>
      <c r="AU64" s="303">
        <v>2</v>
      </c>
      <c r="AV64" s="303">
        <v>2</v>
      </c>
      <c r="AW64" s="303">
        <v>2</v>
      </c>
      <c r="AX64" s="303">
        <v>2</v>
      </c>
      <c r="AY64" s="303">
        <v>2</v>
      </c>
      <c r="AZ64" s="303">
        <v>2</v>
      </c>
      <c r="BA64" s="303">
        <v>2</v>
      </c>
      <c r="BB64" s="303">
        <v>2</v>
      </c>
      <c r="BC64" s="303">
        <v>2</v>
      </c>
      <c r="BD64" s="303">
        <v>2</v>
      </c>
      <c r="BE64" s="303">
        <v>2</v>
      </c>
      <c r="BF64" s="303">
        <v>2</v>
      </c>
      <c r="BG64" s="303">
        <v>2</v>
      </c>
      <c r="BH64" s="303">
        <v>2</v>
      </c>
      <c r="BI64" s="303">
        <v>2</v>
      </c>
      <c r="BJ64" s="303">
        <v>2</v>
      </c>
      <c r="BK64" s="303">
        <v>2</v>
      </c>
      <c r="BL64" s="303">
        <v>2</v>
      </c>
      <c r="BM64" s="303">
        <v>2</v>
      </c>
      <c r="BN64" s="303">
        <v>2</v>
      </c>
      <c r="BO64" s="303">
        <v>2</v>
      </c>
      <c r="BP64" s="303">
        <v>2</v>
      </c>
      <c r="BQ64" s="303">
        <v>2</v>
      </c>
      <c r="BR64" s="303">
        <v>2</v>
      </c>
      <c r="BS64" s="303">
        <v>2</v>
      </c>
      <c r="BT64" s="303">
        <v>2</v>
      </c>
      <c r="BU64" s="303">
        <v>2</v>
      </c>
      <c r="BV64" s="303">
        <v>2</v>
      </c>
      <c r="BW64" s="303">
        <v>2</v>
      </c>
      <c r="BX64" s="303">
        <v>2</v>
      </c>
      <c r="BY64" s="303">
        <v>2</v>
      </c>
      <c r="BZ64" s="303">
        <v>2</v>
      </c>
      <c r="CA64" s="303">
        <v>2</v>
      </c>
      <c r="CB64" s="303">
        <v>2</v>
      </c>
      <c r="CC64" s="303">
        <v>2</v>
      </c>
      <c r="CD64" s="303">
        <v>2</v>
      </c>
      <c r="CE64" s="303">
        <v>2</v>
      </c>
      <c r="CF64" s="303">
        <v>2</v>
      </c>
      <c r="CG64" s="303">
        <v>2</v>
      </c>
      <c r="CH64" s="303">
        <v>2</v>
      </c>
      <c r="CI64" s="303">
        <v>2</v>
      </c>
      <c r="CJ64" s="303">
        <v>2</v>
      </c>
      <c r="CK64" s="303">
        <v>2</v>
      </c>
      <c r="CL64" s="303">
        <v>2</v>
      </c>
      <c r="CM64" s="303">
        <v>2</v>
      </c>
      <c r="CN64" s="303">
        <v>2</v>
      </c>
      <c r="CO64" s="303">
        <v>2</v>
      </c>
      <c r="CP64" s="303">
        <v>2</v>
      </c>
      <c r="CQ64" s="303">
        <v>2</v>
      </c>
      <c r="CR64" s="303">
        <v>2</v>
      </c>
      <c r="CS64" s="303">
        <v>2</v>
      </c>
      <c r="CT64" s="303">
        <v>2</v>
      </c>
      <c r="CU64" s="303">
        <v>2</v>
      </c>
      <c r="CV64" s="303">
        <v>2</v>
      </c>
      <c r="CW64" s="303">
        <v>2</v>
      </c>
      <c r="CX64" s="303">
        <v>2</v>
      </c>
      <c r="CY64" s="303">
        <v>2</v>
      </c>
      <c r="CZ64" s="303">
        <v>2</v>
      </c>
      <c r="DA64" s="303">
        <v>2</v>
      </c>
      <c r="DB64" s="303">
        <v>2</v>
      </c>
      <c r="DC64" s="303">
        <v>2</v>
      </c>
      <c r="DD64" s="303">
        <v>2</v>
      </c>
      <c r="DE64" s="303">
        <v>2</v>
      </c>
      <c r="DF64" s="303">
        <v>2</v>
      </c>
      <c r="DG64" s="303">
        <v>2</v>
      </c>
      <c r="DH64" s="303">
        <v>2</v>
      </c>
      <c r="DI64" s="303">
        <v>2</v>
      </c>
      <c r="DJ64" s="303">
        <v>2</v>
      </c>
      <c r="DK64" s="303">
        <v>2</v>
      </c>
      <c r="DL64" s="303">
        <v>2</v>
      </c>
      <c r="DM64" s="303">
        <v>2</v>
      </c>
      <c r="DN64" s="303">
        <v>2</v>
      </c>
      <c r="DO64" s="303">
        <v>2</v>
      </c>
      <c r="DP64" s="303">
        <v>2</v>
      </c>
      <c r="DQ64" s="303">
        <v>2</v>
      </c>
      <c r="DR64" s="303">
        <v>2</v>
      </c>
    </row>
    <row r="66" spans="2:130" ht="15" thickBot="1" x14ac:dyDescent="0.35"/>
    <row r="67" spans="2:130" x14ac:dyDescent="0.3">
      <c r="B67" s="4" t="s">
        <v>79</v>
      </c>
      <c r="L67" s="247"/>
      <c r="M67" s="248"/>
      <c r="N67" s="249"/>
      <c r="O67" s="338">
        <v>2023</v>
      </c>
      <c r="P67" s="279">
        <v>2023</v>
      </c>
      <c r="Q67" s="279">
        <v>2023</v>
      </c>
      <c r="R67" s="279">
        <v>2023</v>
      </c>
      <c r="S67" s="279">
        <v>2023</v>
      </c>
      <c r="T67" s="279">
        <v>2023</v>
      </c>
      <c r="U67" s="279">
        <v>2023</v>
      </c>
      <c r="V67" s="279">
        <v>2023</v>
      </c>
      <c r="W67" s="279">
        <v>2023</v>
      </c>
      <c r="X67" s="279">
        <v>2023</v>
      </c>
      <c r="Y67" s="279">
        <v>2023</v>
      </c>
      <c r="Z67" s="280">
        <v>2023</v>
      </c>
    </row>
    <row r="68" spans="2:130" ht="15" thickBot="1" x14ac:dyDescent="0.35">
      <c r="B68" s="213" t="s">
        <v>17</v>
      </c>
      <c r="C68" s="335">
        <v>44562</v>
      </c>
      <c r="D68" s="335">
        <v>44593</v>
      </c>
      <c r="E68" s="335">
        <v>44621</v>
      </c>
      <c r="F68" s="335">
        <v>44652</v>
      </c>
      <c r="G68" s="335">
        <v>44682</v>
      </c>
      <c r="H68" s="335">
        <v>44713</v>
      </c>
      <c r="I68" s="335">
        <v>44743</v>
      </c>
      <c r="J68" s="335">
        <v>44774</v>
      </c>
      <c r="K68" s="346">
        <v>44805</v>
      </c>
      <c r="L68" s="336">
        <v>44835</v>
      </c>
      <c r="M68" s="335">
        <v>44866</v>
      </c>
      <c r="N68" s="340">
        <v>44896</v>
      </c>
      <c r="O68" s="339">
        <v>44927</v>
      </c>
      <c r="P68" s="319">
        <v>44958</v>
      </c>
      <c r="Q68" s="319">
        <v>44986</v>
      </c>
      <c r="R68" s="319">
        <v>45017</v>
      </c>
      <c r="S68" s="319">
        <v>45047</v>
      </c>
      <c r="T68" s="319">
        <v>45078</v>
      </c>
      <c r="U68" s="319">
        <v>45108</v>
      </c>
      <c r="V68" s="319">
        <v>45139</v>
      </c>
      <c r="W68" s="319">
        <v>45170</v>
      </c>
      <c r="X68" s="319">
        <v>45200</v>
      </c>
      <c r="Y68" s="319">
        <v>45231</v>
      </c>
      <c r="Z68" s="250">
        <v>45261</v>
      </c>
      <c r="AA68" s="214">
        <v>45292</v>
      </c>
      <c r="AB68" s="214">
        <v>45323</v>
      </c>
      <c r="AC68" s="214">
        <v>45352</v>
      </c>
      <c r="AD68" s="214">
        <v>45383</v>
      </c>
      <c r="AE68" s="214">
        <v>45413</v>
      </c>
      <c r="AF68" s="214">
        <v>45444</v>
      </c>
      <c r="AG68" s="214">
        <v>45474</v>
      </c>
      <c r="AH68" s="214">
        <v>45505</v>
      </c>
      <c r="AI68" s="214">
        <v>45536</v>
      </c>
      <c r="AJ68" s="214">
        <v>45566</v>
      </c>
      <c r="AK68" s="214">
        <v>45597</v>
      </c>
      <c r="AL68" s="214">
        <v>45627</v>
      </c>
      <c r="AM68" s="214">
        <v>45658</v>
      </c>
      <c r="AN68" s="214">
        <v>45689</v>
      </c>
      <c r="AO68" s="214">
        <v>45717</v>
      </c>
      <c r="AP68" s="214">
        <v>45748</v>
      </c>
      <c r="AQ68" s="214">
        <v>45778</v>
      </c>
      <c r="AR68" s="214">
        <v>45809</v>
      </c>
      <c r="AS68" s="214">
        <v>45839</v>
      </c>
      <c r="AT68" s="214">
        <v>45870</v>
      </c>
      <c r="AU68" s="214">
        <v>45901</v>
      </c>
      <c r="AV68" s="214">
        <v>45931</v>
      </c>
      <c r="AW68" s="214">
        <v>45962</v>
      </c>
      <c r="AX68" s="214">
        <v>45992</v>
      </c>
      <c r="AY68" s="214">
        <v>46023</v>
      </c>
      <c r="AZ68" s="214">
        <v>46054</v>
      </c>
      <c r="BA68" s="214">
        <v>46082</v>
      </c>
      <c r="BB68" s="214">
        <v>46113</v>
      </c>
      <c r="BC68" s="214">
        <v>46143</v>
      </c>
      <c r="BD68" s="214">
        <v>46174</v>
      </c>
      <c r="BE68" s="214">
        <v>46204</v>
      </c>
      <c r="BF68" s="214">
        <v>46235</v>
      </c>
      <c r="BG68" s="214">
        <v>46266</v>
      </c>
      <c r="BH68" s="214">
        <v>46296</v>
      </c>
      <c r="BI68" s="214">
        <v>46327</v>
      </c>
      <c r="BJ68" s="214">
        <v>46357</v>
      </c>
      <c r="BK68" s="214">
        <v>46388</v>
      </c>
      <c r="BL68" s="214">
        <v>46419</v>
      </c>
      <c r="BM68" s="214">
        <v>46447</v>
      </c>
      <c r="BN68" s="214">
        <v>46478</v>
      </c>
      <c r="BO68" s="214">
        <v>46508</v>
      </c>
      <c r="BP68" s="214">
        <v>46539</v>
      </c>
      <c r="BQ68" s="214">
        <v>46569</v>
      </c>
      <c r="BR68" s="214">
        <v>46600</v>
      </c>
      <c r="BS68" s="214">
        <v>46631</v>
      </c>
      <c r="BT68" s="214">
        <v>46661</v>
      </c>
      <c r="BU68" s="214">
        <v>46692</v>
      </c>
      <c r="BV68" s="214">
        <v>46722</v>
      </c>
      <c r="BW68" s="214">
        <v>46753</v>
      </c>
      <c r="BX68" s="214">
        <v>46784</v>
      </c>
      <c r="BY68" s="214">
        <v>46813</v>
      </c>
      <c r="BZ68" s="214">
        <v>46844</v>
      </c>
      <c r="CA68" s="214">
        <v>46874</v>
      </c>
      <c r="CB68" s="214">
        <v>46905</v>
      </c>
      <c r="CC68" s="214">
        <v>46935</v>
      </c>
      <c r="CD68" s="214">
        <v>46966</v>
      </c>
      <c r="CE68" s="214">
        <v>46997</v>
      </c>
      <c r="CF68" s="214">
        <v>47027</v>
      </c>
      <c r="CG68" s="214">
        <v>47058</v>
      </c>
      <c r="CH68" s="214">
        <v>47088</v>
      </c>
      <c r="CI68" s="214">
        <v>47119</v>
      </c>
      <c r="CJ68" s="214">
        <v>47150</v>
      </c>
      <c r="CK68" s="214">
        <v>47178</v>
      </c>
      <c r="CL68" s="214">
        <v>47209</v>
      </c>
      <c r="CM68" s="214">
        <v>47239</v>
      </c>
      <c r="CN68" s="214">
        <v>47270</v>
      </c>
      <c r="CO68" s="214">
        <v>47300</v>
      </c>
      <c r="CP68" s="214">
        <v>47331</v>
      </c>
      <c r="CQ68" s="214">
        <v>47362</v>
      </c>
      <c r="CR68" s="214">
        <v>47392</v>
      </c>
      <c r="CS68" s="214">
        <v>47423</v>
      </c>
      <c r="CT68" s="214">
        <v>47453</v>
      </c>
      <c r="CU68" s="214">
        <v>47484</v>
      </c>
      <c r="CV68" s="214">
        <v>47515</v>
      </c>
      <c r="CW68" s="214">
        <v>47543</v>
      </c>
      <c r="CX68" s="214">
        <v>47574</v>
      </c>
      <c r="CY68" s="214">
        <v>47604</v>
      </c>
      <c r="CZ68" s="214">
        <v>47635</v>
      </c>
      <c r="DA68" s="214">
        <v>47665</v>
      </c>
      <c r="DB68" s="214">
        <v>47696</v>
      </c>
      <c r="DC68" s="214">
        <v>47727</v>
      </c>
      <c r="DD68" s="214">
        <v>47757</v>
      </c>
      <c r="DE68" s="214">
        <v>47788</v>
      </c>
      <c r="DF68" s="214">
        <v>47818</v>
      </c>
      <c r="DG68" s="214">
        <v>47849</v>
      </c>
      <c r="DH68" s="214">
        <v>47880</v>
      </c>
      <c r="DI68" s="214">
        <v>47908</v>
      </c>
      <c r="DJ68" s="214">
        <v>47939</v>
      </c>
      <c r="DK68" s="214">
        <v>47969</v>
      </c>
      <c r="DL68" s="214">
        <v>48000</v>
      </c>
      <c r="DM68" s="214">
        <v>48030</v>
      </c>
      <c r="DN68" s="214">
        <v>48061</v>
      </c>
      <c r="DO68" s="214">
        <v>48092</v>
      </c>
      <c r="DP68" s="214">
        <v>48122</v>
      </c>
      <c r="DQ68" s="214">
        <v>48153</v>
      </c>
      <c r="DR68" s="214">
        <v>48183</v>
      </c>
    </row>
    <row r="69" spans="2:130" x14ac:dyDescent="0.3">
      <c r="B69" s="233" t="s">
        <v>73</v>
      </c>
      <c r="C69" s="215">
        <f>0</f>
        <v>0</v>
      </c>
      <c r="D69" s="215">
        <f>0</f>
        <v>0</v>
      </c>
      <c r="E69" s="215">
        <f>0</f>
        <v>0</v>
      </c>
      <c r="F69" s="215">
        <f>0</f>
        <v>0</v>
      </c>
      <c r="G69" s="215">
        <f>0</f>
        <v>0</v>
      </c>
      <c r="H69" s="215">
        <f>0</f>
        <v>0</v>
      </c>
      <c r="I69" s="215">
        <f>0</f>
        <v>0</v>
      </c>
      <c r="J69" s="215">
        <f>0</f>
        <v>0</v>
      </c>
      <c r="K69" s="318">
        <f>0</f>
        <v>0</v>
      </c>
      <c r="L69" s="320">
        <f>0</f>
        <v>0</v>
      </c>
      <c r="M69" s="216">
        <f>0</f>
        <v>0</v>
      </c>
      <c r="N69" s="282">
        <f>0</f>
        <v>0</v>
      </c>
      <c r="O69" s="278">
        <f>$D$27*$D$7</f>
        <v>2310.42</v>
      </c>
      <c r="P69" s="278">
        <f t="shared" ref="P69:CA69" si="569">$D$27*$D$7</f>
        <v>2310.42</v>
      </c>
      <c r="Q69" s="217">
        <f t="shared" si="569"/>
        <v>2310.42</v>
      </c>
      <c r="R69" s="217">
        <f t="shared" si="569"/>
        <v>2310.42</v>
      </c>
      <c r="S69" s="217">
        <f t="shared" si="569"/>
        <v>2310.42</v>
      </c>
      <c r="T69" s="217">
        <f t="shared" si="569"/>
        <v>2310.42</v>
      </c>
      <c r="U69" s="217">
        <f t="shared" si="569"/>
        <v>2310.42</v>
      </c>
      <c r="V69" s="217">
        <f t="shared" si="569"/>
        <v>2310.42</v>
      </c>
      <c r="W69" s="217">
        <f t="shared" si="569"/>
        <v>2310.42</v>
      </c>
      <c r="X69" s="217">
        <f t="shared" si="569"/>
        <v>2310.42</v>
      </c>
      <c r="Y69" s="217">
        <f t="shared" si="569"/>
        <v>2310.42</v>
      </c>
      <c r="Z69" s="281">
        <f t="shared" si="569"/>
        <v>2310.42</v>
      </c>
      <c r="AA69" s="278">
        <f t="shared" si="569"/>
        <v>2310.42</v>
      </c>
      <c r="AB69" s="217">
        <f t="shared" si="569"/>
        <v>2310.42</v>
      </c>
      <c r="AC69" s="217">
        <f t="shared" si="569"/>
        <v>2310.42</v>
      </c>
      <c r="AD69" s="217">
        <f t="shared" si="569"/>
        <v>2310.42</v>
      </c>
      <c r="AE69" s="217">
        <f t="shared" si="569"/>
        <v>2310.42</v>
      </c>
      <c r="AF69" s="217">
        <f t="shared" si="569"/>
        <v>2310.42</v>
      </c>
      <c r="AG69" s="217">
        <f t="shared" si="569"/>
        <v>2310.42</v>
      </c>
      <c r="AH69" s="217">
        <f t="shared" si="569"/>
        <v>2310.42</v>
      </c>
      <c r="AI69" s="217">
        <f t="shared" si="569"/>
        <v>2310.42</v>
      </c>
      <c r="AJ69" s="217">
        <f t="shared" si="569"/>
        <v>2310.42</v>
      </c>
      <c r="AK69" s="217">
        <f t="shared" si="569"/>
        <v>2310.42</v>
      </c>
      <c r="AL69" s="217">
        <f t="shared" si="569"/>
        <v>2310.42</v>
      </c>
      <c r="AM69" s="217">
        <f t="shared" si="569"/>
        <v>2310.42</v>
      </c>
      <c r="AN69" s="217">
        <f t="shared" si="569"/>
        <v>2310.42</v>
      </c>
      <c r="AO69" s="217">
        <f t="shared" si="569"/>
        <v>2310.42</v>
      </c>
      <c r="AP69" s="217">
        <f t="shared" si="569"/>
        <v>2310.42</v>
      </c>
      <c r="AQ69" s="217">
        <f t="shared" si="569"/>
        <v>2310.42</v>
      </c>
      <c r="AR69" s="217">
        <f t="shared" si="569"/>
        <v>2310.42</v>
      </c>
      <c r="AS69" s="217">
        <f t="shared" si="569"/>
        <v>2310.42</v>
      </c>
      <c r="AT69" s="217">
        <f t="shared" si="569"/>
        <v>2310.42</v>
      </c>
      <c r="AU69" s="217">
        <f t="shared" si="569"/>
        <v>2310.42</v>
      </c>
      <c r="AV69" s="217">
        <f t="shared" si="569"/>
        <v>2310.42</v>
      </c>
      <c r="AW69" s="217">
        <f t="shared" si="569"/>
        <v>2310.42</v>
      </c>
      <c r="AX69" s="217">
        <f t="shared" si="569"/>
        <v>2310.42</v>
      </c>
      <c r="AY69" s="217">
        <f t="shared" si="569"/>
        <v>2310.42</v>
      </c>
      <c r="AZ69" s="217">
        <f t="shared" si="569"/>
        <v>2310.42</v>
      </c>
      <c r="BA69" s="217">
        <f t="shared" si="569"/>
        <v>2310.42</v>
      </c>
      <c r="BB69" s="217">
        <f t="shared" si="569"/>
        <v>2310.42</v>
      </c>
      <c r="BC69" s="217">
        <f t="shared" si="569"/>
        <v>2310.42</v>
      </c>
      <c r="BD69" s="217">
        <f t="shared" si="569"/>
        <v>2310.42</v>
      </c>
      <c r="BE69" s="217">
        <f t="shared" si="569"/>
        <v>2310.42</v>
      </c>
      <c r="BF69" s="217">
        <f t="shared" si="569"/>
        <v>2310.42</v>
      </c>
      <c r="BG69" s="217">
        <f t="shared" si="569"/>
        <v>2310.42</v>
      </c>
      <c r="BH69" s="217">
        <f t="shared" si="569"/>
        <v>2310.42</v>
      </c>
      <c r="BI69" s="217">
        <f t="shared" si="569"/>
        <v>2310.42</v>
      </c>
      <c r="BJ69" s="217">
        <f t="shared" si="569"/>
        <v>2310.42</v>
      </c>
      <c r="BK69" s="217">
        <f t="shared" si="569"/>
        <v>2310.42</v>
      </c>
      <c r="BL69" s="217">
        <f t="shared" si="569"/>
        <v>2310.42</v>
      </c>
      <c r="BM69" s="217">
        <f t="shared" si="569"/>
        <v>2310.42</v>
      </c>
      <c r="BN69" s="217">
        <f t="shared" si="569"/>
        <v>2310.42</v>
      </c>
      <c r="BO69" s="217">
        <f t="shared" si="569"/>
        <v>2310.42</v>
      </c>
      <c r="BP69" s="217">
        <f t="shared" si="569"/>
        <v>2310.42</v>
      </c>
      <c r="BQ69" s="217">
        <f t="shared" si="569"/>
        <v>2310.42</v>
      </c>
      <c r="BR69" s="217">
        <f t="shared" si="569"/>
        <v>2310.42</v>
      </c>
      <c r="BS69" s="217">
        <f t="shared" si="569"/>
        <v>2310.42</v>
      </c>
      <c r="BT69" s="217">
        <f t="shared" si="569"/>
        <v>2310.42</v>
      </c>
      <c r="BU69" s="217">
        <f t="shared" si="569"/>
        <v>2310.42</v>
      </c>
      <c r="BV69" s="217">
        <f t="shared" si="569"/>
        <v>2310.42</v>
      </c>
      <c r="BW69" s="217">
        <f t="shared" si="569"/>
        <v>2310.42</v>
      </c>
      <c r="BX69" s="217">
        <f t="shared" si="569"/>
        <v>2310.42</v>
      </c>
      <c r="BY69" s="217">
        <f t="shared" si="569"/>
        <v>2310.42</v>
      </c>
      <c r="BZ69" s="217">
        <f t="shared" si="569"/>
        <v>2310.42</v>
      </c>
      <c r="CA69" s="217">
        <f t="shared" si="569"/>
        <v>2310.42</v>
      </c>
      <c r="CB69" s="217">
        <f t="shared" ref="CB69:DR69" si="570">$D$27*$D$7</f>
        <v>2310.42</v>
      </c>
      <c r="CC69" s="217">
        <f t="shared" si="570"/>
        <v>2310.42</v>
      </c>
      <c r="CD69" s="217">
        <f t="shared" si="570"/>
        <v>2310.42</v>
      </c>
      <c r="CE69" s="217">
        <f t="shared" si="570"/>
        <v>2310.42</v>
      </c>
      <c r="CF69" s="217">
        <f t="shared" si="570"/>
        <v>2310.42</v>
      </c>
      <c r="CG69" s="217">
        <f t="shared" si="570"/>
        <v>2310.42</v>
      </c>
      <c r="CH69" s="217">
        <f t="shared" si="570"/>
        <v>2310.42</v>
      </c>
      <c r="CI69" s="217">
        <f t="shared" si="570"/>
        <v>2310.42</v>
      </c>
      <c r="CJ69" s="217">
        <f t="shared" si="570"/>
        <v>2310.42</v>
      </c>
      <c r="CK69" s="217">
        <f t="shared" si="570"/>
        <v>2310.42</v>
      </c>
      <c r="CL69" s="217">
        <f t="shared" si="570"/>
        <v>2310.42</v>
      </c>
      <c r="CM69" s="217">
        <f t="shared" si="570"/>
        <v>2310.42</v>
      </c>
      <c r="CN69" s="217">
        <f t="shared" si="570"/>
        <v>2310.42</v>
      </c>
      <c r="CO69" s="217">
        <f t="shared" si="570"/>
        <v>2310.42</v>
      </c>
      <c r="CP69" s="217">
        <f t="shared" si="570"/>
        <v>2310.42</v>
      </c>
      <c r="CQ69" s="217">
        <f t="shared" si="570"/>
        <v>2310.42</v>
      </c>
      <c r="CR69" s="217">
        <f t="shared" si="570"/>
        <v>2310.42</v>
      </c>
      <c r="CS69" s="217">
        <f t="shared" si="570"/>
        <v>2310.42</v>
      </c>
      <c r="CT69" s="217">
        <f t="shared" si="570"/>
        <v>2310.42</v>
      </c>
      <c r="CU69" s="217">
        <f t="shared" si="570"/>
        <v>2310.42</v>
      </c>
      <c r="CV69" s="217">
        <f t="shared" si="570"/>
        <v>2310.42</v>
      </c>
      <c r="CW69" s="217">
        <f t="shared" si="570"/>
        <v>2310.42</v>
      </c>
      <c r="CX69" s="217">
        <f t="shared" si="570"/>
        <v>2310.42</v>
      </c>
      <c r="CY69" s="217">
        <f t="shared" si="570"/>
        <v>2310.42</v>
      </c>
      <c r="CZ69" s="217">
        <f t="shared" si="570"/>
        <v>2310.42</v>
      </c>
      <c r="DA69" s="217">
        <f t="shared" si="570"/>
        <v>2310.42</v>
      </c>
      <c r="DB69" s="217">
        <f t="shared" si="570"/>
        <v>2310.42</v>
      </c>
      <c r="DC69" s="217">
        <f t="shared" si="570"/>
        <v>2310.42</v>
      </c>
      <c r="DD69" s="217">
        <f t="shared" si="570"/>
        <v>2310.42</v>
      </c>
      <c r="DE69" s="217">
        <f t="shared" si="570"/>
        <v>2310.42</v>
      </c>
      <c r="DF69" s="217">
        <f t="shared" si="570"/>
        <v>2310.42</v>
      </c>
      <c r="DG69" s="217">
        <f t="shared" si="570"/>
        <v>2310.42</v>
      </c>
      <c r="DH69" s="217">
        <f t="shared" si="570"/>
        <v>2310.42</v>
      </c>
      <c r="DI69" s="217">
        <f t="shared" si="570"/>
        <v>2310.42</v>
      </c>
      <c r="DJ69" s="217">
        <f t="shared" si="570"/>
        <v>2310.42</v>
      </c>
      <c r="DK69" s="217">
        <f t="shared" si="570"/>
        <v>2310.42</v>
      </c>
      <c r="DL69" s="217">
        <f t="shared" si="570"/>
        <v>2310.42</v>
      </c>
      <c r="DM69" s="217">
        <f t="shared" si="570"/>
        <v>2310.42</v>
      </c>
      <c r="DN69" s="217">
        <f t="shared" si="570"/>
        <v>2310.42</v>
      </c>
      <c r="DO69" s="217">
        <f t="shared" si="570"/>
        <v>2310.42</v>
      </c>
      <c r="DP69" s="217">
        <f t="shared" si="570"/>
        <v>2310.42</v>
      </c>
      <c r="DQ69" s="217">
        <f t="shared" si="570"/>
        <v>2310.42</v>
      </c>
      <c r="DR69" s="217">
        <f t="shared" si="570"/>
        <v>2310.42</v>
      </c>
    </row>
    <row r="70" spans="2:130" x14ac:dyDescent="0.3">
      <c r="B70" s="204" t="s">
        <v>37</v>
      </c>
      <c r="C70" s="215">
        <f>0</f>
        <v>0</v>
      </c>
      <c r="D70" s="215">
        <f>0</f>
        <v>0</v>
      </c>
      <c r="E70" s="215">
        <f>0</f>
        <v>0</v>
      </c>
      <c r="F70" s="215">
        <f>0</f>
        <v>0</v>
      </c>
      <c r="G70" s="215">
        <f>0</f>
        <v>0</v>
      </c>
      <c r="H70" s="215">
        <f>0</f>
        <v>0</v>
      </c>
      <c r="I70" s="215">
        <f>0</f>
        <v>0</v>
      </c>
      <c r="J70" s="215">
        <f>0</f>
        <v>0</v>
      </c>
      <c r="K70" s="318">
        <f>0</f>
        <v>0</v>
      </c>
      <c r="L70" s="320">
        <f>0</f>
        <v>0</v>
      </c>
      <c r="M70" s="216">
        <f>0</f>
        <v>0</v>
      </c>
      <c r="N70" s="282">
        <f>0</f>
        <v>0</v>
      </c>
      <c r="O70" s="215">
        <f>0</f>
        <v>0</v>
      </c>
      <c r="P70" s="215">
        <f>0</f>
        <v>0</v>
      </c>
      <c r="Q70" s="215">
        <f>0</f>
        <v>0</v>
      </c>
      <c r="R70" s="215">
        <f>0</f>
        <v>0</v>
      </c>
      <c r="S70" s="215">
        <f>0</f>
        <v>0</v>
      </c>
      <c r="T70" s="215">
        <f>0</f>
        <v>0</v>
      </c>
      <c r="U70" s="215">
        <f>0</f>
        <v>0</v>
      </c>
      <c r="V70" s="215">
        <f>0</f>
        <v>0</v>
      </c>
      <c r="W70" s="217">
        <f>$D$28*$D$8</f>
        <v>1380</v>
      </c>
      <c r="X70" s="217">
        <f t="shared" ref="X70:CI70" si="571">$D$28*$D$8</f>
        <v>1380</v>
      </c>
      <c r="Y70" s="217">
        <f t="shared" si="571"/>
        <v>1380</v>
      </c>
      <c r="Z70" s="281">
        <f t="shared" si="571"/>
        <v>1380</v>
      </c>
      <c r="AA70" s="278">
        <f t="shared" si="571"/>
        <v>1380</v>
      </c>
      <c r="AB70" s="217">
        <f t="shared" si="571"/>
        <v>1380</v>
      </c>
      <c r="AC70" s="217">
        <f t="shared" si="571"/>
        <v>1380</v>
      </c>
      <c r="AD70" s="217">
        <f t="shared" si="571"/>
        <v>1380</v>
      </c>
      <c r="AE70" s="217">
        <f t="shared" si="571"/>
        <v>1380</v>
      </c>
      <c r="AF70" s="217">
        <f t="shared" si="571"/>
        <v>1380</v>
      </c>
      <c r="AG70" s="217">
        <f t="shared" si="571"/>
        <v>1380</v>
      </c>
      <c r="AH70" s="217">
        <f t="shared" si="571"/>
        <v>1380</v>
      </c>
      <c r="AI70" s="217">
        <f t="shared" si="571"/>
        <v>1380</v>
      </c>
      <c r="AJ70" s="217">
        <f t="shared" si="571"/>
        <v>1380</v>
      </c>
      <c r="AK70" s="217">
        <f t="shared" si="571"/>
        <v>1380</v>
      </c>
      <c r="AL70" s="217">
        <f t="shared" si="571"/>
        <v>1380</v>
      </c>
      <c r="AM70" s="217">
        <f t="shared" si="571"/>
        <v>1380</v>
      </c>
      <c r="AN70" s="217">
        <f t="shared" si="571"/>
        <v>1380</v>
      </c>
      <c r="AO70" s="217">
        <f t="shared" si="571"/>
        <v>1380</v>
      </c>
      <c r="AP70" s="217">
        <f t="shared" si="571"/>
        <v>1380</v>
      </c>
      <c r="AQ70" s="217">
        <f t="shared" si="571"/>
        <v>1380</v>
      </c>
      <c r="AR70" s="217">
        <f t="shared" si="571"/>
        <v>1380</v>
      </c>
      <c r="AS70" s="217">
        <f t="shared" si="571"/>
        <v>1380</v>
      </c>
      <c r="AT70" s="217">
        <f t="shared" si="571"/>
        <v>1380</v>
      </c>
      <c r="AU70" s="217">
        <f t="shared" si="571"/>
        <v>1380</v>
      </c>
      <c r="AV70" s="217">
        <f t="shared" si="571"/>
        <v>1380</v>
      </c>
      <c r="AW70" s="217">
        <f t="shared" si="571"/>
        <v>1380</v>
      </c>
      <c r="AX70" s="217">
        <f t="shared" si="571"/>
        <v>1380</v>
      </c>
      <c r="AY70" s="217">
        <f t="shared" si="571"/>
        <v>1380</v>
      </c>
      <c r="AZ70" s="217">
        <f t="shared" si="571"/>
        <v>1380</v>
      </c>
      <c r="BA70" s="217">
        <f t="shared" si="571"/>
        <v>1380</v>
      </c>
      <c r="BB70" s="217">
        <f t="shared" si="571"/>
        <v>1380</v>
      </c>
      <c r="BC70" s="217">
        <f t="shared" si="571"/>
        <v>1380</v>
      </c>
      <c r="BD70" s="217">
        <f t="shared" si="571"/>
        <v>1380</v>
      </c>
      <c r="BE70" s="217">
        <f t="shared" si="571"/>
        <v>1380</v>
      </c>
      <c r="BF70" s="217">
        <f t="shared" si="571"/>
        <v>1380</v>
      </c>
      <c r="BG70" s="217">
        <f t="shared" si="571"/>
        <v>1380</v>
      </c>
      <c r="BH70" s="217">
        <f t="shared" si="571"/>
        <v>1380</v>
      </c>
      <c r="BI70" s="217">
        <f t="shared" si="571"/>
        <v>1380</v>
      </c>
      <c r="BJ70" s="217">
        <f t="shared" si="571"/>
        <v>1380</v>
      </c>
      <c r="BK70" s="217">
        <f t="shared" si="571"/>
        <v>1380</v>
      </c>
      <c r="BL70" s="217">
        <f t="shared" si="571"/>
        <v>1380</v>
      </c>
      <c r="BM70" s="217">
        <f t="shared" si="571"/>
        <v>1380</v>
      </c>
      <c r="BN70" s="217">
        <f t="shared" si="571"/>
        <v>1380</v>
      </c>
      <c r="BO70" s="217">
        <f t="shared" si="571"/>
        <v>1380</v>
      </c>
      <c r="BP70" s="217">
        <f t="shared" si="571"/>
        <v>1380</v>
      </c>
      <c r="BQ70" s="217">
        <f t="shared" si="571"/>
        <v>1380</v>
      </c>
      <c r="BR70" s="217">
        <f t="shared" si="571"/>
        <v>1380</v>
      </c>
      <c r="BS70" s="217">
        <f t="shared" si="571"/>
        <v>1380</v>
      </c>
      <c r="BT70" s="217">
        <f t="shared" si="571"/>
        <v>1380</v>
      </c>
      <c r="BU70" s="217">
        <f t="shared" si="571"/>
        <v>1380</v>
      </c>
      <c r="BV70" s="217">
        <f t="shared" si="571"/>
        <v>1380</v>
      </c>
      <c r="BW70" s="217">
        <f t="shared" si="571"/>
        <v>1380</v>
      </c>
      <c r="BX70" s="217">
        <f t="shared" si="571"/>
        <v>1380</v>
      </c>
      <c r="BY70" s="217">
        <f t="shared" si="571"/>
        <v>1380</v>
      </c>
      <c r="BZ70" s="217">
        <f t="shared" si="571"/>
        <v>1380</v>
      </c>
      <c r="CA70" s="217">
        <f t="shared" si="571"/>
        <v>1380</v>
      </c>
      <c r="CB70" s="217">
        <f t="shared" si="571"/>
        <v>1380</v>
      </c>
      <c r="CC70" s="217">
        <f t="shared" si="571"/>
        <v>1380</v>
      </c>
      <c r="CD70" s="217">
        <f t="shared" si="571"/>
        <v>1380</v>
      </c>
      <c r="CE70" s="217">
        <f t="shared" si="571"/>
        <v>1380</v>
      </c>
      <c r="CF70" s="217">
        <f t="shared" si="571"/>
        <v>1380</v>
      </c>
      <c r="CG70" s="217">
        <f t="shared" si="571"/>
        <v>1380</v>
      </c>
      <c r="CH70" s="217">
        <f t="shared" si="571"/>
        <v>1380</v>
      </c>
      <c r="CI70" s="217">
        <f t="shared" si="571"/>
        <v>1380</v>
      </c>
      <c r="CJ70" s="217">
        <f t="shared" ref="CJ70:DR70" si="572">$D$28*$D$8</f>
        <v>1380</v>
      </c>
      <c r="CK70" s="217">
        <f t="shared" si="572"/>
        <v>1380</v>
      </c>
      <c r="CL70" s="217">
        <f t="shared" si="572"/>
        <v>1380</v>
      </c>
      <c r="CM70" s="217">
        <f t="shared" si="572"/>
        <v>1380</v>
      </c>
      <c r="CN70" s="217">
        <f t="shared" si="572"/>
        <v>1380</v>
      </c>
      <c r="CO70" s="217">
        <f t="shared" si="572"/>
        <v>1380</v>
      </c>
      <c r="CP70" s="217">
        <f t="shared" si="572"/>
        <v>1380</v>
      </c>
      <c r="CQ70" s="217">
        <f t="shared" si="572"/>
        <v>1380</v>
      </c>
      <c r="CR70" s="217">
        <f t="shared" si="572"/>
        <v>1380</v>
      </c>
      <c r="CS70" s="217">
        <f t="shared" si="572"/>
        <v>1380</v>
      </c>
      <c r="CT70" s="217">
        <f t="shared" si="572"/>
        <v>1380</v>
      </c>
      <c r="CU70" s="217">
        <f t="shared" si="572"/>
        <v>1380</v>
      </c>
      <c r="CV70" s="217">
        <f t="shared" si="572"/>
        <v>1380</v>
      </c>
      <c r="CW70" s="217">
        <f t="shared" si="572"/>
        <v>1380</v>
      </c>
      <c r="CX70" s="217">
        <f t="shared" si="572"/>
        <v>1380</v>
      </c>
      <c r="CY70" s="217">
        <f t="shared" si="572"/>
        <v>1380</v>
      </c>
      <c r="CZ70" s="217">
        <f t="shared" si="572"/>
        <v>1380</v>
      </c>
      <c r="DA70" s="217">
        <f t="shared" si="572"/>
        <v>1380</v>
      </c>
      <c r="DB70" s="217">
        <f t="shared" si="572"/>
        <v>1380</v>
      </c>
      <c r="DC70" s="217">
        <f t="shared" si="572"/>
        <v>1380</v>
      </c>
      <c r="DD70" s="217">
        <f t="shared" si="572"/>
        <v>1380</v>
      </c>
      <c r="DE70" s="217">
        <f t="shared" si="572"/>
        <v>1380</v>
      </c>
      <c r="DF70" s="217">
        <f t="shared" si="572"/>
        <v>1380</v>
      </c>
      <c r="DG70" s="217">
        <f t="shared" si="572"/>
        <v>1380</v>
      </c>
      <c r="DH70" s="217">
        <f t="shared" si="572"/>
        <v>1380</v>
      </c>
      <c r="DI70" s="217">
        <f t="shared" si="572"/>
        <v>1380</v>
      </c>
      <c r="DJ70" s="217">
        <f t="shared" si="572"/>
        <v>1380</v>
      </c>
      <c r="DK70" s="217">
        <f t="shared" si="572"/>
        <v>1380</v>
      </c>
      <c r="DL70" s="217">
        <f t="shared" si="572"/>
        <v>1380</v>
      </c>
      <c r="DM70" s="217">
        <f t="shared" si="572"/>
        <v>1380</v>
      </c>
      <c r="DN70" s="217">
        <f t="shared" si="572"/>
        <v>1380</v>
      </c>
      <c r="DO70" s="217">
        <f t="shared" si="572"/>
        <v>1380</v>
      </c>
      <c r="DP70" s="217">
        <f t="shared" si="572"/>
        <v>1380</v>
      </c>
      <c r="DQ70" s="217">
        <f t="shared" si="572"/>
        <v>1380</v>
      </c>
      <c r="DR70" s="217">
        <f t="shared" si="572"/>
        <v>1380</v>
      </c>
      <c r="DS70" s="221"/>
      <c r="DT70" s="221"/>
      <c r="DU70" s="221"/>
      <c r="DV70" s="221"/>
      <c r="DW70" s="221"/>
      <c r="DX70" s="221"/>
      <c r="DY70" s="221"/>
      <c r="DZ70" s="221"/>
    </row>
    <row r="71" spans="2:130" x14ac:dyDescent="0.3">
      <c r="B71" s="204" t="s">
        <v>38</v>
      </c>
      <c r="C71" s="215">
        <f>0</f>
        <v>0</v>
      </c>
      <c r="D71" s="215">
        <f>0</f>
        <v>0</v>
      </c>
      <c r="E71" s="215">
        <f>0</f>
        <v>0</v>
      </c>
      <c r="F71" s="215">
        <f>0</f>
        <v>0</v>
      </c>
      <c r="G71" s="215">
        <f>0</f>
        <v>0</v>
      </c>
      <c r="H71" s="215">
        <f>0</f>
        <v>0</v>
      </c>
      <c r="I71" s="215">
        <f>0</f>
        <v>0</v>
      </c>
      <c r="J71" s="215">
        <f>0</f>
        <v>0</v>
      </c>
      <c r="K71" s="318">
        <f>0</f>
        <v>0</v>
      </c>
      <c r="L71" s="320">
        <f>0</f>
        <v>0</v>
      </c>
      <c r="M71" s="216">
        <f>0</f>
        <v>0</v>
      </c>
      <c r="N71" s="282">
        <f>0</f>
        <v>0</v>
      </c>
      <c r="O71" s="215">
        <f>0</f>
        <v>0</v>
      </c>
      <c r="P71" s="215">
        <f>0</f>
        <v>0</v>
      </c>
      <c r="Q71" s="215">
        <f>0</f>
        <v>0</v>
      </c>
      <c r="R71" s="215">
        <f>0</f>
        <v>0</v>
      </c>
      <c r="S71" s="215">
        <f>0</f>
        <v>0</v>
      </c>
      <c r="T71" s="215">
        <f>0</f>
        <v>0</v>
      </c>
      <c r="U71" s="215">
        <f>0</f>
        <v>0</v>
      </c>
      <c r="V71" s="215">
        <f>0</f>
        <v>0</v>
      </c>
      <c r="W71" s="217">
        <f>$D$29*$D$9</f>
        <v>1466</v>
      </c>
      <c r="X71" s="217">
        <f t="shared" ref="X71:CI71" si="573">$D$29*$D$9</f>
        <v>1466</v>
      </c>
      <c r="Y71" s="217">
        <f t="shared" si="573"/>
        <v>1466</v>
      </c>
      <c r="Z71" s="281">
        <f t="shared" si="573"/>
        <v>1466</v>
      </c>
      <c r="AA71" s="278">
        <f t="shared" si="573"/>
        <v>1466</v>
      </c>
      <c r="AB71" s="217">
        <f t="shared" si="573"/>
        <v>1466</v>
      </c>
      <c r="AC71" s="217">
        <f t="shared" si="573"/>
        <v>1466</v>
      </c>
      <c r="AD71" s="217">
        <f t="shared" si="573"/>
        <v>1466</v>
      </c>
      <c r="AE71" s="217">
        <f t="shared" si="573"/>
        <v>1466</v>
      </c>
      <c r="AF71" s="217">
        <f t="shared" si="573"/>
        <v>1466</v>
      </c>
      <c r="AG71" s="217">
        <f t="shared" si="573"/>
        <v>1466</v>
      </c>
      <c r="AH71" s="217">
        <f t="shared" si="573"/>
        <v>1466</v>
      </c>
      <c r="AI71" s="217">
        <f t="shared" si="573"/>
        <v>1466</v>
      </c>
      <c r="AJ71" s="217">
        <f t="shared" si="573"/>
        <v>1466</v>
      </c>
      <c r="AK71" s="217">
        <f t="shared" si="573"/>
        <v>1466</v>
      </c>
      <c r="AL71" s="217">
        <f t="shared" si="573"/>
        <v>1466</v>
      </c>
      <c r="AM71" s="217">
        <f t="shared" si="573"/>
        <v>1466</v>
      </c>
      <c r="AN71" s="217">
        <f t="shared" si="573"/>
        <v>1466</v>
      </c>
      <c r="AO71" s="217">
        <f t="shared" si="573"/>
        <v>1466</v>
      </c>
      <c r="AP71" s="217">
        <f t="shared" si="573"/>
        <v>1466</v>
      </c>
      <c r="AQ71" s="217">
        <f t="shared" si="573"/>
        <v>1466</v>
      </c>
      <c r="AR71" s="217">
        <f t="shared" si="573"/>
        <v>1466</v>
      </c>
      <c r="AS71" s="217">
        <f t="shared" si="573"/>
        <v>1466</v>
      </c>
      <c r="AT71" s="217">
        <f t="shared" si="573"/>
        <v>1466</v>
      </c>
      <c r="AU71" s="217">
        <f t="shared" si="573"/>
        <v>1466</v>
      </c>
      <c r="AV71" s="217">
        <f t="shared" si="573"/>
        <v>1466</v>
      </c>
      <c r="AW71" s="217">
        <f t="shared" si="573"/>
        <v>1466</v>
      </c>
      <c r="AX71" s="217">
        <f t="shared" si="573"/>
        <v>1466</v>
      </c>
      <c r="AY71" s="217">
        <f t="shared" si="573"/>
        <v>1466</v>
      </c>
      <c r="AZ71" s="217">
        <f t="shared" si="573"/>
        <v>1466</v>
      </c>
      <c r="BA71" s="217">
        <f t="shared" si="573"/>
        <v>1466</v>
      </c>
      <c r="BB71" s="217">
        <f t="shared" si="573"/>
        <v>1466</v>
      </c>
      <c r="BC71" s="217">
        <f t="shared" si="573"/>
        <v>1466</v>
      </c>
      <c r="BD71" s="217">
        <f t="shared" si="573"/>
        <v>1466</v>
      </c>
      <c r="BE71" s="217">
        <f t="shared" si="573"/>
        <v>1466</v>
      </c>
      <c r="BF71" s="217">
        <f t="shared" si="573"/>
        <v>1466</v>
      </c>
      <c r="BG71" s="217">
        <f t="shared" si="573"/>
        <v>1466</v>
      </c>
      <c r="BH71" s="217">
        <f t="shared" si="573"/>
        <v>1466</v>
      </c>
      <c r="BI71" s="217">
        <f t="shared" si="573"/>
        <v>1466</v>
      </c>
      <c r="BJ71" s="217">
        <f t="shared" si="573"/>
        <v>1466</v>
      </c>
      <c r="BK71" s="217">
        <f t="shared" si="573"/>
        <v>1466</v>
      </c>
      <c r="BL71" s="217">
        <f t="shared" si="573"/>
        <v>1466</v>
      </c>
      <c r="BM71" s="217">
        <f t="shared" si="573"/>
        <v>1466</v>
      </c>
      <c r="BN71" s="217">
        <f t="shared" si="573"/>
        <v>1466</v>
      </c>
      <c r="BO71" s="217">
        <f t="shared" si="573"/>
        <v>1466</v>
      </c>
      <c r="BP71" s="217">
        <f t="shared" si="573"/>
        <v>1466</v>
      </c>
      <c r="BQ71" s="217">
        <f t="shared" si="573"/>
        <v>1466</v>
      </c>
      <c r="BR71" s="217">
        <f t="shared" si="573"/>
        <v>1466</v>
      </c>
      <c r="BS71" s="217">
        <f t="shared" si="573"/>
        <v>1466</v>
      </c>
      <c r="BT71" s="217">
        <f t="shared" si="573"/>
        <v>1466</v>
      </c>
      <c r="BU71" s="217">
        <f t="shared" si="573"/>
        <v>1466</v>
      </c>
      <c r="BV71" s="217">
        <f t="shared" si="573"/>
        <v>1466</v>
      </c>
      <c r="BW71" s="217">
        <f t="shared" si="573"/>
        <v>1466</v>
      </c>
      <c r="BX71" s="217">
        <f t="shared" si="573"/>
        <v>1466</v>
      </c>
      <c r="BY71" s="217">
        <f t="shared" si="573"/>
        <v>1466</v>
      </c>
      <c r="BZ71" s="217">
        <f t="shared" si="573"/>
        <v>1466</v>
      </c>
      <c r="CA71" s="217">
        <f t="shared" si="573"/>
        <v>1466</v>
      </c>
      <c r="CB71" s="217">
        <f t="shared" si="573"/>
        <v>1466</v>
      </c>
      <c r="CC71" s="217">
        <f t="shared" si="573"/>
        <v>1466</v>
      </c>
      <c r="CD71" s="217">
        <f t="shared" si="573"/>
        <v>1466</v>
      </c>
      <c r="CE71" s="217">
        <f t="shared" si="573"/>
        <v>1466</v>
      </c>
      <c r="CF71" s="217">
        <f t="shared" si="573"/>
        <v>1466</v>
      </c>
      <c r="CG71" s="217">
        <f t="shared" si="573"/>
        <v>1466</v>
      </c>
      <c r="CH71" s="217">
        <f t="shared" si="573"/>
        <v>1466</v>
      </c>
      <c r="CI71" s="217">
        <f t="shared" si="573"/>
        <v>1466</v>
      </c>
      <c r="CJ71" s="217">
        <f t="shared" ref="CJ71:DR71" si="574">$D$29*$D$9</f>
        <v>1466</v>
      </c>
      <c r="CK71" s="217">
        <f t="shared" si="574"/>
        <v>1466</v>
      </c>
      <c r="CL71" s="217">
        <f t="shared" si="574"/>
        <v>1466</v>
      </c>
      <c r="CM71" s="217">
        <f t="shared" si="574"/>
        <v>1466</v>
      </c>
      <c r="CN71" s="217">
        <f t="shared" si="574"/>
        <v>1466</v>
      </c>
      <c r="CO71" s="217">
        <f t="shared" si="574"/>
        <v>1466</v>
      </c>
      <c r="CP71" s="217">
        <f t="shared" si="574"/>
        <v>1466</v>
      </c>
      <c r="CQ71" s="217">
        <f t="shared" si="574"/>
        <v>1466</v>
      </c>
      <c r="CR71" s="217">
        <f t="shared" si="574"/>
        <v>1466</v>
      </c>
      <c r="CS71" s="217">
        <f t="shared" si="574"/>
        <v>1466</v>
      </c>
      <c r="CT71" s="217">
        <f t="shared" si="574"/>
        <v>1466</v>
      </c>
      <c r="CU71" s="217">
        <f t="shared" si="574"/>
        <v>1466</v>
      </c>
      <c r="CV71" s="217">
        <f t="shared" si="574"/>
        <v>1466</v>
      </c>
      <c r="CW71" s="217">
        <f t="shared" si="574"/>
        <v>1466</v>
      </c>
      <c r="CX71" s="217">
        <f t="shared" si="574"/>
        <v>1466</v>
      </c>
      <c r="CY71" s="217">
        <f t="shared" si="574"/>
        <v>1466</v>
      </c>
      <c r="CZ71" s="217">
        <f t="shared" si="574"/>
        <v>1466</v>
      </c>
      <c r="DA71" s="217">
        <f t="shared" si="574"/>
        <v>1466</v>
      </c>
      <c r="DB71" s="217">
        <f t="shared" si="574"/>
        <v>1466</v>
      </c>
      <c r="DC71" s="217">
        <f t="shared" si="574"/>
        <v>1466</v>
      </c>
      <c r="DD71" s="217">
        <f t="shared" si="574"/>
        <v>1466</v>
      </c>
      <c r="DE71" s="217">
        <f t="shared" si="574"/>
        <v>1466</v>
      </c>
      <c r="DF71" s="217">
        <f t="shared" si="574"/>
        <v>1466</v>
      </c>
      <c r="DG71" s="217">
        <f t="shared" si="574"/>
        <v>1466</v>
      </c>
      <c r="DH71" s="217">
        <f t="shared" si="574"/>
        <v>1466</v>
      </c>
      <c r="DI71" s="217">
        <f t="shared" si="574"/>
        <v>1466</v>
      </c>
      <c r="DJ71" s="217">
        <f t="shared" si="574"/>
        <v>1466</v>
      </c>
      <c r="DK71" s="217">
        <f t="shared" si="574"/>
        <v>1466</v>
      </c>
      <c r="DL71" s="217">
        <f t="shared" si="574"/>
        <v>1466</v>
      </c>
      <c r="DM71" s="217">
        <f t="shared" si="574"/>
        <v>1466</v>
      </c>
      <c r="DN71" s="217">
        <f t="shared" si="574"/>
        <v>1466</v>
      </c>
      <c r="DO71" s="217">
        <f t="shared" si="574"/>
        <v>1466</v>
      </c>
      <c r="DP71" s="217">
        <f t="shared" si="574"/>
        <v>1466</v>
      </c>
      <c r="DQ71" s="217">
        <f t="shared" si="574"/>
        <v>1466</v>
      </c>
      <c r="DR71" s="217">
        <f t="shared" si="574"/>
        <v>1466</v>
      </c>
      <c r="DS71" s="221"/>
      <c r="DT71" s="221"/>
      <c r="DU71" s="221"/>
      <c r="DV71" s="221"/>
      <c r="DW71" s="221"/>
      <c r="DX71" s="221"/>
      <c r="DY71" s="221"/>
      <c r="DZ71" s="221"/>
    </row>
    <row r="72" spans="2:130" ht="14.25" customHeight="1" x14ac:dyDescent="0.3">
      <c r="B72" s="204" t="s">
        <v>207</v>
      </c>
      <c r="C72" s="215">
        <f>0</f>
        <v>0</v>
      </c>
      <c r="D72" s="215">
        <f>0</f>
        <v>0</v>
      </c>
      <c r="E72" s="215">
        <f>0</f>
        <v>0</v>
      </c>
      <c r="F72" s="215">
        <f>0</f>
        <v>0</v>
      </c>
      <c r="G72" s="215">
        <f>0</f>
        <v>0</v>
      </c>
      <c r="H72" s="215">
        <f>0</f>
        <v>0</v>
      </c>
      <c r="I72" s="215">
        <f>0</f>
        <v>0</v>
      </c>
      <c r="J72" s="215">
        <f>0</f>
        <v>0</v>
      </c>
      <c r="K72" s="318">
        <f>0</f>
        <v>0</v>
      </c>
      <c r="L72" s="321">
        <f>$D$30*$D$10</f>
        <v>1231</v>
      </c>
      <c r="M72" s="217">
        <f t="shared" ref="M72:N72" si="575">$D$30*$D$10</f>
        <v>1231</v>
      </c>
      <c r="N72" s="281">
        <f t="shared" si="575"/>
        <v>1231</v>
      </c>
      <c r="O72" s="278">
        <f t="shared" ref="O72:Z72" si="576">$D$30*$D$10</f>
        <v>1231</v>
      </c>
      <c r="P72" s="278">
        <f t="shared" si="576"/>
        <v>1231</v>
      </c>
      <c r="Q72" s="217">
        <f t="shared" si="576"/>
        <v>1231</v>
      </c>
      <c r="R72" s="217">
        <f t="shared" si="576"/>
        <v>1231</v>
      </c>
      <c r="S72" s="217">
        <f t="shared" si="576"/>
        <v>1231</v>
      </c>
      <c r="T72" s="217">
        <f t="shared" si="576"/>
        <v>1231</v>
      </c>
      <c r="U72" s="217">
        <f t="shared" si="576"/>
        <v>1231</v>
      </c>
      <c r="V72" s="217">
        <f t="shared" si="576"/>
        <v>1231</v>
      </c>
      <c r="W72" s="217">
        <f t="shared" si="576"/>
        <v>1231</v>
      </c>
      <c r="X72" s="217">
        <f t="shared" si="576"/>
        <v>1231</v>
      </c>
      <c r="Y72" s="217">
        <f t="shared" si="576"/>
        <v>1231</v>
      </c>
      <c r="Z72" s="281">
        <f t="shared" si="576"/>
        <v>1231</v>
      </c>
      <c r="AA72" s="278">
        <f>2*($D$30*$D$10)</f>
        <v>2462</v>
      </c>
      <c r="AB72" s="217">
        <f>2*($D$30*$D$10)</f>
        <v>2462</v>
      </c>
      <c r="AC72" s="217">
        <f t="shared" ref="AC72:CN72" si="577">2*($D$30*$D$10)</f>
        <v>2462</v>
      </c>
      <c r="AD72" s="217">
        <f t="shared" si="577"/>
        <v>2462</v>
      </c>
      <c r="AE72" s="217">
        <f t="shared" si="577"/>
        <v>2462</v>
      </c>
      <c r="AF72" s="217">
        <f t="shared" si="577"/>
        <v>2462</v>
      </c>
      <c r="AG72" s="217">
        <f t="shared" si="577"/>
        <v>2462</v>
      </c>
      <c r="AH72" s="217">
        <f t="shared" si="577"/>
        <v>2462</v>
      </c>
      <c r="AI72" s="217">
        <f t="shared" si="577"/>
        <v>2462</v>
      </c>
      <c r="AJ72" s="217">
        <f t="shared" si="577"/>
        <v>2462</v>
      </c>
      <c r="AK72" s="217">
        <f t="shared" si="577"/>
        <v>2462</v>
      </c>
      <c r="AL72" s="217">
        <f t="shared" si="577"/>
        <v>2462</v>
      </c>
      <c r="AM72" s="217">
        <f t="shared" si="577"/>
        <v>2462</v>
      </c>
      <c r="AN72" s="217">
        <f t="shared" si="577"/>
        <v>2462</v>
      </c>
      <c r="AO72" s="217">
        <f t="shared" si="577"/>
        <v>2462</v>
      </c>
      <c r="AP72" s="217">
        <f t="shared" si="577"/>
        <v>2462</v>
      </c>
      <c r="AQ72" s="217">
        <f t="shared" si="577"/>
        <v>2462</v>
      </c>
      <c r="AR72" s="217">
        <f t="shared" si="577"/>
        <v>2462</v>
      </c>
      <c r="AS72" s="217">
        <f t="shared" si="577"/>
        <v>2462</v>
      </c>
      <c r="AT72" s="217">
        <f t="shared" si="577"/>
        <v>2462</v>
      </c>
      <c r="AU72" s="217">
        <f t="shared" si="577"/>
        <v>2462</v>
      </c>
      <c r="AV72" s="217">
        <f t="shared" si="577"/>
        <v>2462</v>
      </c>
      <c r="AW72" s="217">
        <f t="shared" si="577"/>
        <v>2462</v>
      </c>
      <c r="AX72" s="217">
        <f t="shared" si="577"/>
        <v>2462</v>
      </c>
      <c r="AY72" s="217">
        <f t="shared" si="577"/>
        <v>2462</v>
      </c>
      <c r="AZ72" s="217">
        <f t="shared" si="577"/>
        <v>2462</v>
      </c>
      <c r="BA72" s="217">
        <f t="shared" si="577"/>
        <v>2462</v>
      </c>
      <c r="BB72" s="217">
        <f t="shared" si="577"/>
        <v>2462</v>
      </c>
      <c r="BC72" s="217">
        <f t="shared" si="577"/>
        <v>2462</v>
      </c>
      <c r="BD72" s="217">
        <f t="shared" si="577"/>
        <v>2462</v>
      </c>
      <c r="BE72" s="217">
        <f t="shared" si="577"/>
        <v>2462</v>
      </c>
      <c r="BF72" s="217">
        <f t="shared" si="577"/>
        <v>2462</v>
      </c>
      <c r="BG72" s="217">
        <f t="shared" si="577"/>
        <v>2462</v>
      </c>
      <c r="BH72" s="217">
        <f t="shared" si="577"/>
        <v>2462</v>
      </c>
      <c r="BI72" s="217">
        <f t="shared" si="577"/>
        <v>2462</v>
      </c>
      <c r="BJ72" s="217">
        <f t="shared" si="577"/>
        <v>2462</v>
      </c>
      <c r="BK72" s="217">
        <f t="shared" si="577"/>
        <v>2462</v>
      </c>
      <c r="BL72" s="217">
        <f t="shared" si="577"/>
        <v>2462</v>
      </c>
      <c r="BM72" s="217">
        <f t="shared" si="577"/>
        <v>2462</v>
      </c>
      <c r="BN72" s="217">
        <f t="shared" si="577"/>
        <v>2462</v>
      </c>
      <c r="BO72" s="217">
        <f t="shared" si="577"/>
        <v>2462</v>
      </c>
      <c r="BP72" s="217">
        <f t="shared" si="577"/>
        <v>2462</v>
      </c>
      <c r="BQ72" s="217">
        <f t="shared" si="577"/>
        <v>2462</v>
      </c>
      <c r="BR72" s="217">
        <f t="shared" si="577"/>
        <v>2462</v>
      </c>
      <c r="BS72" s="217">
        <f t="shared" si="577"/>
        <v>2462</v>
      </c>
      <c r="BT72" s="217">
        <f t="shared" si="577"/>
        <v>2462</v>
      </c>
      <c r="BU72" s="217">
        <f t="shared" si="577"/>
        <v>2462</v>
      </c>
      <c r="BV72" s="217">
        <f t="shared" si="577"/>
        <v>2462</v>
      </c>
      <c r="BW72" s="217">
        <f t="shared" si="577"/>
        <v>2462</v>
      </c>
      <c r="BX72" s="217">
        <f t="shared" si="577"/>
        <v>2462</v>
      </c>
      <c r="BY72" s="217">
        <f t="shared" si="577"/>
        <v>2462</v>
      </c>
      <c r="BZ72" s="217">
        <f t="shared" si="577"/>
        <v>2462</v>
      </c>
      <c r="CA72" s="217">
        <f t="shared" si="577"/>
        <v>2462</v>
      </c>
      <c r="CB72" s="217">
        <f t="shared" si="577"/>
        <v>2462</v>
      </c>
      <c r="CC72" s="217">
        <f t="shared" si="577"/>
        <v>2462</v>
      </c>
      <c r="CD72" s="217">
        <f t="shared" si="577"/>
        <v>2462</v>
      </c>
      <c r="CE72" s="217">
        <f t="shared" si="577"/>
        <v>2462</v>
      </c>
      <c r="CF72" s="217">
        <f t="shared" si="577"/>
        <v>2462</v>
      </c>
      <c r="CG72" s="217">
        <f t="shared" si="577"/>
        <v>2462</v>
      </c>
      <c r="CH72" s="217">
        <f t="shared" si="577"/>
        <v>2462</v>
      </c>
      <c r="CI72" s="217">
        <f t="shared" si="577"/>
        <v>2462</v>
      </c>
      <c r="CJ72" s="217">
        <f t="shared" si="577"/>
        <v>2462</v>
      </c>
      <c r="CK72" s="217">
        <f t="shared" si="577"/>
        <v>2462</v>
      </c>
      <c r="CL72" s="217">
        <f t="shared" si="577"/>
        <v>2462</v>
      </c>
      <c r="CM72" s="217">
        <f t="shared" si="577"/>
        <v>2462</v>
      </c>
      <c r="CN72" s="217">
        <f t="shared" si="577"/>
        <v>2462</v>
      </c>
      <c r="CO72" s="217">
        <f t="shared" ref="CO72:DR72" si="578">2*($D$30*$D$10)</f>
        <v>2462</v>
      </c>
      <c r="CP72" s="217">
        <f t="shared" si="578"/>
        <v>2462</v>
      </c>
      <c r="CQ72" s="217">
        <f t="shared" si="578"/>
        <v>2462</v>
      </c>
      <c r="CR72" s="217">
        <f t="shared" si="578"/>
        <v>2462</v>
      </c>
      <c r="CS72" s="217">
        <f t="shared" si="578"/>
        <v>2462</v>
      </c>
      <c r="CT72" s="217">
        <f t="shared" si="578"/>
        <v>2462</v>
      </c>
      <c r="CU72" s="217">
        <f t="shared" si="578"/>
        <v>2462</v>
      </c>
      <c r="CV72" s="217">
        <f t="shared" si="578"/>
        <v>2462</v>
      </c>
      <c r="CW72" s="217">
        <f t="shared" si="578"/>
        <v>2462</v>
      </c>
      <c r="CX72" s="217">
        <f t="shared" si="578"/>
        <v>2462</v>
      </c>
      <c r="CY72" s="217">
        <f t="shared" si="578"/>
        <v>2462</v>
      </c>
      <c r="CZ72" s="217">
        <f t="shared" si="578"/>
        <v>2462</v>
      </c>
      <c r="DA72" s="217">
        <f t="shared" si="578"/>
        <v>2462</v>
      </c>
      <c r="DB72" s="217">
        <f t="shared" si="578"/>
        <v>2462</v>
      </c>
      <c r="DC72" s="217">
        <f t="shared" si="578"/>
        <v>2462</v>
      </c>
      <c r="DD72" s="217">
        <f t="shared" si="578"/>
        <v>2462</v>
      </c>
      <c r="DE72" s="217">
        <f t="shared" si="578"/>
        <v>2462</v>
      </c>
      <c r="DF72" s="217">
        <f t="shared" si="578"/>
        <v>2462</v>
      </c>
      <c r="DG72" s="217">
        <f t="shared" si="578"/>
        <v>2462</v>
      </c>
      <c r="DH72" s="217">
        <f t="shared" si="578"/>
        <v>2462</v>
      </c>
      <c r="DI72" s="217">
        <f t="shared" si="578"/>
        <v>2462</v>
      </c>
      <c r="DJ72" s="217">
        <f t="shared" si="578"/>
        <v>2462</v>
      </c>
      <c r="DK72" s="217">
        <f t="shared" si="578"/>
        <v>2462</v>
      </c>
      <c r="DL72" s="217">
        <f t="shared" si="578"/>
        <v>2462</v>
      </c>
      <c r="DM72" s="217">
        <f t="shared" si="578"/>
        <v>2462</v>
      </c>
      <c r="DN72" s="217">
        <f t="shared" si="578"/>
        <v>2462</v>
      </c>
      <c r="DO72" s="217">
        <f t="shared" si="578"/>
        <v>2462</v>
      </c>
      <c r="DP72" s="217">
        <f t="shared" si="578"/>
        <v>2462</v>
      </c>
      <c r="DQ72" s="217">
        <f t="shared" si="578"/>
        <v>2462</v>
      </c>
      <c r="DR72" s="217">
        <f t="shared" si="578"/>
        <v>2462</v>
      </c>
    </row>
    <row r="73" spans="2:130" x14ac:dyDescent="0.3">
      <c r="B73" s="204" t="s">
        <v>41</v>
      </c>
      <c r="C73" s="215">
        <f>0</f>
        <v>0</v>
      </c>
      <c r="D73" s="215">
        <f>0</f>
        <v>0</v>
      </c>
      <c r="E73" s="215">
        <f>0</f>
        <v>0</v>
      </c>
      <c r="F73" s="215">
        <f>0</f>
        <v>0</v>
      </c>
      <c r="G73" s="215">
        <f>0</f>
        <v>0</v>
      </c>
      <c r="H73" s="215">
        <f>0</f>
        <v>0</v>
      </c>
      <c r="I73" s="215">
        <f>0</f>
        <v>0</v>
      </c>
      <c r="J73" s="215">
        <f>0</f>
        <v>0</v>
      </c>
      <c r="K73" s="318">
        <f>0</f>
        <v>0</v>
      </c>
      <c r="L73" s="322">
        <f t="shared" ref="L73:Z73" si="579">$D$32*$D$11</f>
        <v>700</v>
      </c>
      <c r="M73" s="216">
        <f t="shared" si="579"/>
        <v>700</v>
      </c>
      <c r="N73" s="282">
        <f t="shared" si="579"/>
        <v>700</v>
      </c>
      <c r="O73" s="215">
        <f t="shared" si="579"/>
        <v>700</v>
      </c>
      <c r="P73" s="215">
        <f t="shared" si="579"/>
        <v>700</v>
      </c>
      <c r="Q73" s="216">
        <f t="shared" si="579"/>
        <v>700</v>
      </c>
      <c r="R73" s="216">
        <f t="shared" si="579"/>
        <v>700</v>
      </c>
      <c r="S73" s="216">
        <f t="shared" si="579"/>
        <v>700</v>
      </c>
      <c r="T73" s="216">
        <f t="shared" si="579"/>
        <v>700</v>
      </c>
      <c r="U73" s="216">
        <f t="shared" si="579"/>
        <v>700</v>
      </c>
      <c r="V73" s="216">
        <f t="shared" si="579"/>
        <v>700</v>
      </c>
      <c r="W73" s="216">
        <f t="shared" si="579"/>
        <v>700</v>
      </c>
      <c r="X73" s="216">
        <f t="shared" si="579"/>
        <v>700</v>
      </c>
      <c r="Y73" s="216">
        <f t="shared" si="579"/>
        <v>700</v>
      </c>
      <c r="Z73" s="282">
        <f t="shared" si="579"/>
        <v>700</v>
      </c>
      <c r="AA73" s="215">
        <f t="shared" ref="AA73:AX73" si="580">2*($D$32*$D$11)</f>
        <v>1400</v>
      </c>
      <c r="AB73" s="216">
        <f t="shared" si="580"/>
        <v>1400</v>
      </c>
      <c r="AC73" s="216">
        <f t="shared" si="580"/>
        <v>1400</v>
      </c>
      <c r="AD73" s="216">
        <f t="shared" si="580"/>
        <v>1400</v>
      </c>
      <c r="AE73" s="216">
        <f t="shared" si="580"/>
        <v>1400</v>
      </c>
      <c r="AF73" s="216">
        <f t="shared" si="580"/>
        <v>1400</v>
      </c>
      <c r="AG73" s="216">
        <f t="shared" si="580"/>
        <v>1400</v>
      </c>
      <c r="AH73" s="216">
        <f t="shared" si="580"/>
        <v>1400</v>
      </c>
      <c r="AI73" s="216">
        <f t="shared" si="580"/>
        <v>1400</v>
      </c>
      <c r="AJ73" s="216">
        <f t="shared" si="580"/>
        <v>1400</v>
      </c>
      <c r="AK73" s="216">
        <f t="shared" si="580"/>
        <v>1400</v>
      </c>
      <c r="AL73" s="216">
        <f t="shared" si="580"/>
        <v>1400</v>
      </c>
      <c r="AM73" s="216">
        <f t="shared" si="580"/>
        <v>1400</v>
      </c>
      <c r="AN73" s="216">
        <f t="shared" si="580"/>
        <v>1400</v>
      </c>
      <c r="AO73" s="216">
        <f t="shared" si="580"/>
        <v>1400</v>
      </c>
      <c r="AP73" s="216">
        <f t="shared" si="580"/>
        <v>1400</v>
      </c>
      <c r="AQ73" s="216">
        <f t="shared" si="580"/>
        <v>1400</v>
      </c>
      <c r="AR73" s="216">
        <f t="shared" si="580"/>
        <v>1400</v>
      </c>
      <c r="AS73" s="216">
        <f t="shared" si="580"/>
        <v>1400</v>
      </c>
      <c r="AT73" s="216">
        <f t="shared" si="580"/>
        <v>1400</v>
      </c>
      <c r="AU73" s="216">
        <f t="shared" si="580"/>
        <v>1400</v>
      </c>
      <c r="AV73" s="216">
        <f t="shared" si="580"/>
        <v>1400</v>
      </c>
      <c r="AW73" s="216">
        <f t="shared" si="580"/>
        <v>1400</v>
      </c>
      <c r="AX73" s="216">
        <f t="shared" si="580"/>
        <v>1400</v>
      </c>
      <c r="AY73" s="216">
        <f t="shared" ref="AY73:CD73" si="581">3*($D$32*$D$11)</f>
        <v>2100</v>
      </c>
      <c r="AZ73" s="216">
        <f t="shared" si="581"/>
        <v>2100</v>
      </c>
      <c r="BA73" s="216">
        <f t="shared" si="581"/>
        <v>2100</v>
      </c>
      <c r="BB73" s="216">
        <f t="shared" si="581"/>
        <v>2100</v>
      </c>
      <c r="BC73" s="216">
        <f t="shared" si="581"/>
        <v>2100</v>
      </c>
      <c r="BD73" s="216">
        <f t="shared" si="581"/>
        <v>2100</v>
      </c>
      <c r="BE73" s="216">
        <f t="shared" si="581"/>
        <v>2100</v>
      </c>
      <c r="BF73" s="216">
        <f t="shared" si="581"/>
        <v>2100</v>
      </c>
      <c r="BG73" s="216">
        <f t="shared" si="581"/>
        <v>2100</v>
      </c>
      <c r="BH73" s="216">
        <f t="shared" si="581"/>
        <v>2100</v>
      </c>
      <c r="BI73" s="216">
        <f t="shared" si="581"/>
        <v>2100</v>
      </c>
      <c r="BJ73" s="216">
        <f t="shared" si="581"/>
        <v>2100</v>
      </c>
      <c r="BK73" s="216">
        <f t="shared" si="581"/>
        <v>2100</v>
      </c>
      <c r="BL73" s="216">
        <f t="shared" si="581"/>
        <v>2100</v>
      </c>
      <c r="BM73" s="216">
        <f t="shared" si="581"/>
        <v>2100</v>
      </c>
      <c r="BN73" s="216">
        <f t="shared" si="581"/>
        <v>2100</v>
      </c>
      <c r="BO73" s="216">
        <f t="shared" si="581"/>
        <v>2100</v>
      </c>
      <c r="BP73" s="216">
        <f t="shared" si="581"/>
        <v>2100</v>
      </c>
      <c r="BQ73" s="216">
        <f t="shared" si="581"/>
        <v>2100</v>
      </c>
      <c r="BR73" s="216">
        <f t="shared" si="581"/>
        <v>2100</v>
      </c>
      <c r="BS73" s="216">
        <f t="shared" si="581"/>
        <v>2100</v>
      </c>
      <c r="BT73" s="216">
        <f t="shared" si="581"/>
        <v>2100</v>
      </c>
      <c r="BU73" s="216">
        <f t="shared" si="581"/>
        <v>2100</v>
      </c>
      <c r="BV73" s="216">
        <f t="shared" si="581"/>
        <v>2100</v>
      </c>
      <c r="BW73" s="216">
        <f t="shared" si="581"/>
        <v>2100</v>
      </c>
      <c r="BX73" s="216">
        <f t="shared" si="581"/>
        <v>2100</v>
      </c>
      <c r="BY73" s="216">
        <f t="shared" si="581"/>
        <v>2100</v>
      </c>
      <c r="BZ73" s="216">
        <f t="shared" si="581"/>
        <v>2100</v>
      </c>
      <c r="CA73" s="216">
        <f t="shared" si="581"/>
        <v>2100</v>
      </c>
      <c r="CB73" s="216">
        <f t="shared" si="581"/>
        <v>2100</v>
      </c>
      <c r="CC73" s="216">
        <f t="shared" si="581"/>
        <v>2100</v>
      </c>
      <c r="CD73" s="216">
        <f t="shared" si="581"/>
        <v>2100</v>
      </c>
      <c r="CE73" s="216">
        <f t="shared" ref="CE73:DJ73" si="582">3*($D$32*$D$11)</f>
        <v>2100</v>
      </c>
      <c r="CF73" s="216">
        <f t="shared" si="582"/>
        <v>2100</v>
      </c>
      <c r="CG73" s="216">
        <f t="shared" si="582"/>
        <v>2100</v>
      </c>
      <c r="CH73" s="216">
        <f t="shared" si="582"/>
        <v>2100</v>
      </c>
      <c r="CI73" s="216">
        <f t="shared" si="582"/>
        <v>2100</v>
      </c>
      <c r="CJ73" s="216">
        <f t="shared" si="582"/>
        <v>2100</v>
      </c>
      <c r="CK73" s="216">
        <f t="shared" si="582"/>
        <v>2100</v>
      </c>
      <c r="CL73" s="216">
        <f t="shared" si="582"/>
        <v>2100</v>
      </c>
      <c r="CM73" s="216">
        <f t="shared" si="582"/>
        <v>2100</v>
      </c>
      <c r="CN73" s="216">
        <f t="shared" si="582"/>
        <v>2100</v>
      </c>
      <c r="CO73" s="216">
        <f t="shared" si="582"/>
        <v>2100</v>
      </c>
      <c r="CP73" s="216">
        <f t="shared" si="582"/>
        <v>2100</v>
      </c>
      <c r="CQ73" s="216">
        <f t="shared" si="582"/>
        <v>2100</v>
      </c>
      <c r="CR73" s="216">
        <f t="shared" si="582"/>
        <v>2100</v>
      </c>
      <c r="CS73" s="216">
        <f t="shared" si="582"/>
        <v>2100</v>
      </c>
      <c r="CT73" s="216">
        <f t="shared" si="582"/>
        <v>2100</v>
      </c>
      <c r="CU73" s="216">
        <f t="shared" si="582"/>
        <v>2100</v>
      </c>
      <c r="CV73" s="216">
        <f t="shared" si="582"/>
        <v>2100</v>
      </c>
      <c r="CW73" s="216">
        <f t="shared" si="582"/>
        <v>2100</v>
      </c>
      <c r="CX73" s="216">
        <f t="shared" si="582"/>
        <v>2100</v>
      </c>
      <c r="CY73" s="216">
        <f t="shared" si="582"/>
        <v>2100</v>
      </c>
      <c r="CZ73" s="216">
        <f t="shared" si="582"/>
        <v>2100</v>
      </c>
      <c r="DA73" s="216">
        <f t="shared" si="582"/>
        <v>2100</v>
      </c>
      <c r="DB73" s="216">
        <f t="shared" si="582"/>
        <v>2100</v>
      </c>
      <c r="DC73" s="216">
        <f t="shared" si="582"/>
        <v>2100</v>
      </c>
      <c r="DD73" s="216">
        <f t="shared" si="582"/>
        <v>2100</v>
      </c>
      <c r="DE73" s="216">
        <f t="shared" si="582"/>
        <v>2100</v>
      </c>
      <c r="DF73" s="216">
        <f t="shared" si="582"/>
        <v>2100</v>
      </c>
      <c r="DG73" s="216">
        <f t="shared" si="582"/>
        <v>2100</v>
      </c>
      <c r="DH73" s="216">
        <f t="shared" si="582"/>
        <v>2100</v>
      </c>
      <c r="DI73" s="216">
        <f t="shared" si="582"/>
        <v>2100</v>
      </c>
      <c r="DJ73" s="216">
        <f t="shared" si="582"/>
        <v>2100</v>
      </c>
      <c r="DK73" s="216">
        <f t="shared" ref="DK73:DR73" si="583">3*($D$32*$D$11)</f>
        <v>2100</v>
      </c>
      <c r="DL73" s="216">
        <f t="shared" si="583"/>
        <v>2100</v>
      </c>
      <c r="DM73" s="216">
        <f t="shared" si="583"/>
        <v>2100</v>
      </c>
      <c r="DN73" s="216">
        <f t="shared" si="583"/>
        <v>2100</v>
      </c>
      <c r="DO73" s="216">
        <f t="shared" si="583"/>
        <v>2100</v>
      </c>
      <c r="DP73" s="216">
        <f t="shared" si="583"/>
        <v>2100</v>
      </c>
      <c r="DQ73" s="216">
        <f t="shared" si="583"/>
        <v>2100</v>
      </c>
      <c r="DR73" s="216">
        <f t="shared" si="583"/>
        <v>2100</v>
      </c>
    </row>
    <row r="74" spans="2:130" x14ac:dyDescent="0.3">
      <c r="B74" s="222" t="s">
        <v>42</v>
      </c>
      <c r="C74" s="215">
        <f>0</f>
        <v>0</v>
      </c>
      <c r="D74" s="215">
        <f>0</f>
        <v>0</v>
      </c>
      <c r="E74" s="215">
        <f>0</f>
        <v>0</v>
      </c>
      <c r="F74" s="215">
        <f>0</f>
        <v>0</v>
      </c>
      <c r="G74" s="215">
        <f>0</f>
        <v>0</v>
      </c>
      <c r="H74" s="215">
        <f>0</f>
        <v>0</v>
      </c>
      <c r="I74" s="215">
        <f>0</f>
        <v>0</v>
      </c>
      <c r="J74" s="215">
        <f>0</f>
        <v>0</v>
      </c>
      <c r="K74" s="318">
        <f>0</f>
        <v>0</v>
      </c>
      <c r="L74" s="322">
        <f>0</f>
        <v>0</v>
      </c>
      <c r="M74" s="216">
        <f>0</f>
        <v>0</v>
      </c>
      <c r="N74" s="282">
        <f>0</f>
        <v>0</v>
      </c>
      <c r="O74" s="215">
        <f>0</f>
        <v>0</v>
      </c>
      <c r="P74" s="215">
        <f>0</f>
        <v>0</v>
      </c>
      <c r="Q74" s="215">
        <f>0</f>
        <v>0</v>
      </c>
      <c r="R74" s="215">
        <f>0</f>
        <v>0</v>
      </c>
      <c r="S74" s="215">
        <f>0</f>
        <v>0</v>
      </c>
      <c r="T74" s="215">
        <f>0</f>
        <v>0</v>
      </c>
      <c r="U74" s="215">
        <f>0</f>
        <v>0</v>
      </c>
      <c r="V74" s="215">
        <f>0</f>
        <v>0</v>
      </c>
      <c r="W74" s="216">
        <f t="shared" ref="W74:BB74" si="584">$D$33*$D$12</f>
        <v>1050</v>
      </c>
      <c r="X74" s="216">
        <f t="shared" si="584"/>
        <v>1050</v>
      </c>
      <c r="Y74" s="216">
        <f t="shared" si="584"/>
        <v>1050</v>
      </c>
      <c r="Z74" s="282">
        <f t="shared" si="584"/>
        <v>1050</v>
      </c>
      <c r="AA74" s="215">
        <f t="shared" si="584"/>
        <v>1050</v>
      </c>
      <c r="AB74" s="216">
        <f t="shared" si="584"/>
        <v>1050</v>
      </c>
      <c r="AC74" s="216">
        <f t="shared" si="584"/>
        <v>1050</v>
      </c>
      <c r="AD74" s="216">
        <f t="shared" si="584"/>
        <v>1050</v>
      </c>
      <c r="AE74" s="216">
        <f t="shared" si="584"/>
        <v>1050</v>
      </c>
      <c r="AF74" s="216">
        <f t="shared" si="584"/>
        <v>1050</v>
      </c>
      <c r="AG74" s="216">
        <f t="shared" si="584"/>
        <v>1050</v>
      </c>
      <c r="AH74" s="216">
        <f t="shared" si="584"/>
        <v>1050</v>
      </c>
      <c r="AI74" s="216">
        <f t="shared" si="584"/>
        <v>1050</v>
      </c>
      <c r="AJ74" s="216">
        <f t="shared" si="584"/>
        <v>1050</v>
      </c>
      <c r="AK74" s="216">
        <f t="shared" si="584"/>
        <v>1050</v>
      </c>
      <c r="AL74" s="216">
        <f t="shared" si="584"/>
        <v>1050</v>
      </c>
      <c r="AM74" s="216">
        <f t="shared" si="584"/>
        <v>1050</v>
      </c>
      <c r="AN74" s="216">
        <f t="shared" si="584"/>
        <v>1050</v>
      </c>
      <c r="AO74" s="216">
        <f t="shared" si="584"/>
        <v>1050</v>
      </c>
      <c r="AP74" s="216">
        <f t="shared" si="584"/>
        <v>1050</v>
      </c>
      <c r="AQ74" s="216">
        <f t="shared" si="584"/>
        <v>1050</v>
      </c>
      <c r="AR74" s="216">
        <f t="shared" si="584"/>
        <v>1050</v>
      </c>
      <c r="AS74" s="216">
        <f t="shared" si="584"/>
        <v>1050</v>
      </c>
      <c r="AT74" s="216">
        <f t="shared" si="584"/>
        <v>1050</v>
      </c>
      <c r="AU74" s="216">
        <f t="shared" si="584"/>
        <v>1050</v>
      </c>
      <c r="AV74" s="216">
        <f t="shared" si="584"/>
        <v>1050</v>
      </c>
      <c r="AW74" s="216">
        <f t="shared" si="584"/>
        <v>1050</v>
      </c>
      <c r="AX74" s="216">
        <f t="shared" si="584"/>
        <v>1050</v>
      </c>
      <c r="AY74" s="216">
        <f t="shared" si="584"/>
        <v>1050</v>
      </c>
      <c r="AZ74" s="216">
        <f t="shared" si="584"/>
        <v>1050</v>
      </c>
      <c r="BA74" s="216">
        <f t="shared" si="584"/>
        <v>1050</v>
      </c>
      <c r="BB74" s="216">
        <f t="shared" si="584"/>
        <v>1050</v>
      </c>
      <c r="BC74" s="216">
        <f t="shared" ref="BC74:CH74" si="585">$D$33*$D$12</f>
        <v>1050</v>
      </c>
      <c r="BD74" s="216">
        <f t="shared" si="585"/>
        <v>1050</v>
      </c>
      <c r="BE74" s="216">
        <f t="shared" si="585"/>
        <v>1050</v>
      </c>
      <c r="BF74" s="216">
        <f t="shared" si="585"/>
        <v>1050</v>
      </c>
      <c r="BG74" s="216">
        <f t="shared" si="585"/>
        <v>1050</v>
      </c>
      <c r="BH74" s="216">
        <f t="shared" si="585"/>
        <v>1050</v>
      </c>
      <c r="BI74" s="216">
        <f t="shared" si="585"/>
        <v>1050</v>
      </c>
      <c r="BJ74" s="216">
        <f t="shared" si="585"/>
        <v>1050</v>
      </c>
      <c r="BK74" s="216">
        <f t="shared" si="585"/>
        <v>1050</v>
      </c>
      <c r="BL74" s="216">
        <f t="shared" si="585"/>
        <v>1050</v>
      </c>
      <c r="BM74" s="216">
        <f t="shared" si="585"/>
        <v>1050</v>
      </c>
      <c r="BN74" s="216">
        <f t="shared" si="585"/>
        <v>1050</v>
      </c>
      <c r="BO74" s="216">
        <f t="shared" si="585"/>
        <v>1050</v>
      </c>
      <c r="BP74" s="216">
        <f t="shared" si="585"/>
        <v>1050</v>
      </c>
      <c r="BQ74" s="216">
        <f t="shared" si="585"/>
        <v>1050</v>
      </c>
      <c r="BR74" s="216">
        <f t="shared" si="585"/>
        <v>1050</v>
      </c>
      <c r="BS74" s="216">
        <f t="shared" si="585"/>
        <v>1050</v>
      </c>
      <c r="BT74" s="216">
        <f t="shared" si="585"/>
        <v>1050</v>
      </c>
      <c r="BU74" s="216">
        <f t="shared" si="585"/>
        <v>1050</v>
      </c>
      <c r="BV74" s="216">
        <f t="shared" si="585"/>
        <v>1050</v>
      </c>
      <c r="BW74" s="216">
        <f t="shared" si="585"/>
        <v>1050</v>
      </c>
      <c r="BX74" s="216">
        <f t="shared" si="585"/>
        <v>1050</v>
      </c>
      <c r="BY74" s="216">
        <f t="shared" si="585"/>
        <v>1050</v>
      </c>
      <c r="BZ74" s="216">
        <f t="shared" si="585"/>
        <v>1050</v>
      </c>
      <c r="CA74" s="216">
        <f t="shared" si="585"/>
        <v>1050</v>
      </c>
      <c r="CB74" s="216">
        <f t="shared" si="585"/>
        <v>1050</v>
      </c>
      <c r="CC74" s="216">
        <f t="shared" si="585"/>
        <v>1050</v>
      </c>
      <c r="CD74" s="216">
        <f t="shared" si="585"/>
        <v>1050</v>
      </c>
      <c r="CE74" s="216">
        <f t="shared" si="585"/>
        <v>1050</v>
      </c>
      <c r="CF74" s="216">
        <f t="shared" si="585"/>
        <v>1050</v>
      </c>
      <c r="CG74" s="216">
        <f t="shared" si="585"/>
        <v>1050</v>
      </c>
      <c r="CH74" s="216">
        <f t="shared" si="585"/>
        <v>1050</v>
      </c>
      <c r="CI74" s="216">
        <f t="shared" ref="CI74:DR74" si="586">$D$33*$D$12</f>
        <v>1050</v>
      </c>
      <c r="CJ74" s="216">
        <f t="shared" si="586"/>
        <v>1050</v>
      </c>
      <c r="CK74" s="216">
        <f t="shared" si="586"/>
        <v>1050</v>
      </c>
      <c r="CL74" s="216">
        <f t="shared" si="586"/>
        <v>1050</v>
      </c>
      <c r="CM74" s="216">
        <f t="shared" si="586"/>
        <v>1050</v>
      </c>
      <c r="CN74" s="216">
        <f t="shared" si="586"/>
        <v>1050</v>
      </c>
      <c r="CO74" s="216">
        <f t="shared" si="586"/>
        <v>1050</v>
      </c>
      <c r="CP74" s="216">
        <f t="shared" si="586"/>
        <v>1050</v>
      </c>
      <c r="CQ74" s="216">
        <f t="shared" si="586"/>
        <v>1050</v>
      </c>
      <c r="CR74" s="216">
        <f t="shared" si="586"/>
        <v>1050</v>
      </c>
      <c r="CS74" s="216">
        <f t="shared" si="586"/>
        <v>1050</v>
      </c>
      <c r="CT74" s="216">
        <f t="shared" si="586"/>
        <v>1050</v>
      </c>
      <c r="CU74" s="216">
        <f t="shared" si="586"/>
        <v>1050</v>
      </c>
      <c r="CV74" s="216">
        <f t="shared" si="586"/>
        <v>1050</v>
      </c>
      <c r="CW74" s="216">
        <f t="shared" si="586"/>
        <v>1050</v>
      </c>
      <c r="CX74" s="216">
        <f t="shared" si="586"/>
        <v>1050</v>
      </c>
      <c r="CY74" s="216">
        <f t="shared" si="586"/>
        <v>1050</v>
      </c>
      <c r="CZ74" s="216">
        <f t="shared" si="586"/>
        <v>1050</v>
      </c>
      <c r="DA74" s="216">
        <f t="shared" si="586"/>
        <v>1050</v>
      </c>
      <c r="DB74" s="216">
        <f t="shared" si="586"/>
        <v>1050</v>
      </c>
      <c r="DC74" s="216">
        <f t="shared" si="586"/>
        <v>1050</v>
      </c>
      <c r="DD74" s="216">
        <f t="shared" si="586"/>
        <v>1050</v>
      </c>
      <c r="DE74" s="216">
        <f t="shared" si="586"/>
        <v>1050</v>
      </c>
      <c r="DF74" s="216">
        <f t="shared" si="586"/>
        <v>1050</v>
      </c>
      <c r="DG74" s="216">
        <f t="shared" si="586"/>
        <v>1050</v>
      </c>
      <c r="DH74" s="216">
        <f t="shared" si="586"/>
        <v>1050</v>
      </c>
      <c r="DI74" s="216">
        <f t="shared" si="586"/>
        <v>1050</v>
      </c>
      <c r="DJ74" s="216">
        <f t="shared" si="586"/>
        <v>1050</v>
      </c>
      <c r="DK74" s="216">
        <f t="shared" si="586"/>
        <v>1050</v>
      </c>
      <c r="DL74" s="216">
        <f t="shared" si="586"/>
        <v>1050</v>
      </c>
      <c r="DM74" s="216">
        <f t="shared" si="586"/>
        <v>1050</v>
      </c>
      <c r="DN74" s="216">
        <f t="shared" si="586"/>
        <v>1050</v>
      </c>
      <c r="DO74" s="216">
        <f t="shared" si="586"/>
        <v>1050</v>
      </c>
      <c r="DP74" s="216">
        <f t="shared" si="586"/>
        <v>1050</v>
      </c>
      <c r="DQ74" s="216">
        <f t="shared" si="586"/>
        <v>1050</v>
      </c>
      <c r="DR74" s="216">
        <f t="shared" si="586"/>
        <v>1050</v>
      </c>
    </row>
    <row r="75" spans="2:130" x14ac:dyDescent="0.3">
      <c r="B75" s="204" t="s">
        <v>40</v>
      </c>
      <c r="C75" s="215">
        <f>0</f>
        <v>0</v>
      </c>
      <c r="D75" s="215">
        <f>0</f>
        <v>0</v>
      </c>
      <c r="E75" s="215">
        <f>0</f>
        <v>0</v>
      </c>
      <c r="F75" s="215">
        <f>0</f>
        <v>0</v>
      </c>
      <c r="G75" s="215">
        <f>0</f>
        <v>0</v>
      </c>
      <c r="H75" s="215">
        <f>0</f>
        <v>0</v>
      </c>
      <c r="I75" s="215">
        <f>0</f>
        <v>0</v>
      </c>
      <c r="J75" s="215">
        <f>0</f>
        <v>0</v>
      </c>
      <c r="K75" s="318">
        <f>0</f>
        <v>0</v>
      </c>
      <c r="L75" s="322">
        <f>0</f>
        <v>0</v>
      </c>
      <c r="M75" s="216">
        <f>0</f>
        <v>0</v>
      </c>
      <c r="N75" s="282">
        <f>0</f>
        <v>0</v>
      </c>
      <c r="O75" s="215">
        <f>0</f>
        <v>0</v>
      </c>
      <c r="P75" s="215">
        <f>0</f>
        <v>0</v>
      </c>
      <c r="Q75" s="215">
        <f>0</f>
        <v>0</v>
      </c>
      <c r="R75" s="215">
        <f>0</f>
        <v>0</v>
      </c>
      <c r="S75" s="215">
        <f>0</f>
        <v>0</v>
      </c>
      <c r="T75" s="215">
        <f>0</f>
        <v>0</v>
      </c>
      <c r="U75" s="215">
        <f>0</f>
        <v>0</v>
      </c>
      <c r="V75" s="215">
        <f>0</f>
        <v>0</v>
      </c>
      <c r="W75" s="216">
        <f t="shared" ref="W75:AL75" si="587">$D$31*$D$14</f>
        <v>700</v>
      </c>
      <c r="X75" s="216">
        <f t="shared" si="587"/>
        <v>700</v>
      </c>
      <c r="Y75" s="216">
        <f t="shared" si="587"/>
        <v>700</v>
      </c>
      <c r="Z75" s="282">
        <f t="shared" si="587"/>
        <v>700</v>
      </c>
      <c r="AA75" s="215">
        <f t="shared" si="587"/>
        <v>700</v>
      </c>
      <c r="AB75" s="216">
        <f t="shared" si="587"/>
        <v>700</v>
      </c>
      <c r="AC75" s="216">
        <f t="shared" si="587"/>
        <v>700</v>
      </c>
      <c r="AD75" s="216">
        <f t="shared" si="587"/>
        <v>700</v>
      </c>
      <c r="AE75" s="216">
        <f t="shared" si="587"/>
        <v>700</v>
      </c>
      <c r="AF75" s="216">
        <f t="shared" si="587"/>
        <v>700</v>
      </c>
      <c r="AG75" s="216">
        <f t="shared" si="587"/>
        <v>700</v>
      </c>
      <c r="AH75" s="216">
        <f t="shared" si="587"/>
        <v>700</v>
      </c>
      <c r="AI75" s="216">
        <f t="shared" si="587"/>
        <v>700</v>
      </c>
      <c r="AJ75" s="216">
        <f t="shared" si="587"/>
        <v>700</v>
      </c>
      <c r="AK75" s="216">
        <f t="shared" si="587"/>
        <v>700</v>
      </c>
      <c r="AL75" s="216">
        <f t="shared" si="587"/>
        <v>700</v>
      </c>
      <c r="AM75" s="216">
        <f t="shared" ref="AM75:BR75" si="588">2*($D$31*$D$14)</f>
        <v>1400</v>
      </c>
      <c r="AN75" s="216">
        <f t="shared" si="588"/>
        <v>1400</v>
      </c>
      <c r="AO75" s="216">
        <f t="shared" si="588"/>
        <v>1400</v>
      </c>
      <c r="AP75" s="216">
        <f t="shared" si="588"/>
        <v>1400</v>
      </c>
      <c r="AQ75" s="216">
        <f t="shared" si="588"/>
        <v>1400</v>
      </c>
      <c r="AR75" s="216">
        <f t="shared" si="588"/>
        <v>1400</v>
      </c>
      <c r="AS75" s="216">
        <f t="shared" si="588"/>
        <v>1400</v>
      </c>
      <c r="AT75" s="216">
        <f t="shared" si="588"/>
        <v>1400</v>
      </c>
      <c r="AU75" s="216">
        <f t="shared" si="588"/>
        <v>1400</v>
      </c>
      <c r="AV75" s="216">
        <f t="shared" si="588"/>
        <v>1400</v>
      </c>
      <c r="AW75" s="216">
        <f t="shared" si="588"/>
        <v>1400</v>
      </c>
      <c r="AX75" s="216">
        <f t="shared" si="588"/>
        <v>1400</v>
      </c>
      <c r="AY75" s="216">
        <f t="shared" si="588"/>
        <v>1400</v>
      </c>
      <c r="AZ75" s="216">
        <f t="shared" si="588"/>
        <v>1400</v>
      </c>
      <c r="BA75" s="216">
        <f t="shared" si="588"/>
        <v>1400</v>
      </c>
      <c r="BB75" s="216">
        <f t="shared" si="588"/>
        <v>1400</v>
      </c>
      <c r="BC75" s="216">
        <f t="shared" si="588"/>
        <v>1400</v>
      </c>
      <c r="BD75" s="216">
        <f t="shared" si="588"/>
        <v>1400</v>
      </c>
      <c r="BE75" s="216">
        <f t="shared" si="588"/>
        <v>1400</v>
      </c>
      <c r="BF75" s="216">
        <f t="shared" si="588"/>
        <v>1400</v>
      </c>
      <c r="BG75" s="216">
        <f t="shared" si="588"/>
        <v>1400</v>
      </c>
      <c r="BH75" s="216">
        <f t="shared" si="588"/>
        <v>1400</v>
      </c>
      <c r="BI75" s="216">
        <f t="shared" si="588"/>
        <v>1400</v>
      </c>
      <c r="BJ75" s="216">
        <f t="shared" si="588"/>
        <v>1400</v>
      </c>
      <c r="BK75" s="216">
        <f t="shared" si="588"/>
        <v>1400</v>
      </c>
      <c r="BL75" s="216">
        <f t="shared" si="588"/>
        <v>1400</v>
      </c>
      <c r="BM75" s="216">
        <f t="shared" si="588"/>
        <v>1400</v>
      </c>
      <c r="BN75" s="216">
        <f t="shared" si="588"/>
        <v>1400</v>
      </c>
      <c r="BO75" s="216">
        <f t="shared" si="588"/>
        <v>1400</v>
      </c>
      <c r="BP75" s="216">
        <f t="shared" si="588"/>
        <v>1400</v>
      </c>
      <c r="BQ75" s="216">
        <f t="shared" si="588"/>
        <v>1400</v>
      </c>
      <c r="BR75" s="216">
        <f t="shared" si="588"/>
        <v>1400</v>
      </c>
      <c r="BS75" s="216">
        <f t="shared" ref="BS75:CX75" si="589">2*($D$31*$D$14)</f>
        <v>1400</v>
      </c>
      <c r="BT75" s="216">
        <f t="shared" si="589"/>
        <v>1400</v>
      </c>
      <c r="BU75" s="216">
        <f t="shared" si="589"/>
        <v>1400</v>
      </c>
      <c r="BV75" s="216">
        <f t="shared" si="589"/>
        <v>1400</v>
      </c>
      <c r="BW75" s="216">
        <f t="shared" si="589"/>
        <v>1400</v>
      </c>
      <c r="BX75" s="216">
        <f t="shared" si="589"/>
        <v>1400</v>
      </c>
      <c r="BY75" s="216">
        <f t="shared" si="589"/>
        <v>1400</v>
      </c>
      <c r="BZ75" s="216">
        <f t="shared" si="589"/>
        <v>1400</v>
      </c>
      <c r="CA75" s="216">
        <f t="shared" si="589"/>
        <v>1400</v>
      </c>
      <c r="CB75" s="216">
        <f t="shared" si="589"/>
        <v>1400</v>
      </c>
      <c r="CC75" s="216">
        <f t="shared" si="589"/>
        <v>1400</v>
      </c>
      <c r="CD75" s="216">
        <f t="shared" si="589"/>
        <v>1400</v>
      </c>
      <c r="CE75" s="216">
        <f t="shared" si="589"/>
        <v>1400</v>
      </c>
      <c r="CF75" s="216">
        <f t="shared" si="589"/>
        <v>1400</v>
      </c>
      <c r="CG75" s="216">
        <f t="shared" si="589"/>
        <v>1400</v>
      </c>
      <c r="CH75" s="216">
        <f t="shared" si="589"/>
        <v>1400</v>
      </c>
      <c r="CI75" s="216">
        <f t="shared" si="589"/>
        <v>1400</v>
      </c>
      <c r="CJ75" s="216">
        <f t="shared" si="589"/>
        <v>1400</v>
      </c>
      <c r="CK75" s="216">
        <f t="shared" si="589"/>
        <v>1400</v>
      </c>
      <c r="CL75" s="216">
        <f t="shared" si="589"/>
        <v>1400</v>
      </c>
      <c r="CM75" s="216">
        <f t="shared" si="589"/>
        <v>1400</v>
      </c>
      <c r="CN75" s="216">
        <f t="shared" si="589"/>
        <v>1400</v>
      </c>
      <c r="CO75" s="216">
        <f t="shared" si="589"/>
        <v>1400</v>
      </c>
      <c r="CP75" s="216">
        <f t="shared" si="589"/>
        <v>1400</v>
      </c>
      <c r="CQ75" s="216">
        <f t="shared" si="589"/>
        <v>1400</v>
      </c>
      <c r="CR75" s="216">
        <f t="shared" si="589"/>
        <v>1400</v>
      </c>
      <c r="CS75" s="216">
        <f t="shared" si="589"/>
        <v>1400</v>
      </c>
      <c r="CT75" s="216">
        <f t="shared" si="589"/>
        <v>1400</v>
      </c>
      <c r="CU75" s="216">
        <f t="shared" si="589"/>
        <v>1400</v>
      </c>
      <c r="CV75" s="216">
        <f t="shared" si="589"/>
        <v>1400</v>
      </c>
      <c r="CW75" s="216">
        <f t="shared" si="589"/>
        <v>1400</v>
      </c>
      <c r="CX75" s="216">
        <f t="shared" si="589"/>
        <v>1400</v>
      </c>
      <c r="CY75" s="216">
        <f t="shared" ref="CY75:DR75" si="590">2*($D$31*$D$14)</f>
        <v>1400</v>
      </c>
      <c r="CZ75" s="216">
        <f t="shared" si="590"/>
        <v>1400</v>
      </c>
      <c r="DA75" s="216">
        <f t="shared" si="590"/>
        <v>1400</v>
      </c>
      <c r="DB75" s="216">
        <f t="shared" si="590"/>
        <v>1400</v>
      </c>
      <c r="DC75" s="216">
        <f t="shared" si="590"/>
        <v>1400</v>
      </c>
      <c r="DD75" s="216">
        <f t="shared" si="590"/>
        <v>1400</v>
      </c>
      <c r="DE75" s="216">
        <f t="shared" si="590"/>
        <v>1400</v>
      </c>
      <c r="DF75" s="216">
        <f t="shared" si="590"/>
        <v>1400</v>
      </c>
      <c r="DG75" s="216">
        <f t="shared" si="590"/>
        <v>1400</v>
      </c>
      <c r="DH75" s="216">
        <f t="shared" si="590"/>
        <v>1400</v>
      </c>
      <c r="DI75" s="216">
        <f t="shared" si="590"/>
        <v>1400</v>
      </c>
      <c r="DJ75" s="216">
        <f t="shared" si="590"/>
        <v>1400</v>
      </c>
      <c r="DK75" s="216">
        <f t="shared" si="590"/>
        <v>1400</v>
      </c>
      <c r="DL75" s="216">
        <f t="shared" si="590"/>
        <v>1400</v>
      </c>
      <c r="DM75" s="216">
        <f t="shared" si="590"/>
        <v>1400</v>
      </c>
      <c r="DN75" s="216">
        <f t="shared" si="590"/>
        <v>1400</v>
      </c>
      <c r="DO75" s="216">
        <f t="shared" si="590"/>
        <v>1400</v>
      </c>
      <c r="DP75" s="216">
        <f t="shared" si="590"/>
        <v>1400</v>
      </c>
      <c r="DQ75" s="216">
        <f t="shared" si="590"/>
        <v>1400</v>
      </c>
      <c r="DR75" s="216">
        <f t="shared" si="590"/>
        <v>1400</v>
      </c>
      <c r="DS75" s="221"/>
      <c r="DT75" s="221"/>
      <c r="DU75" s="221"/>
    </row>
    <row r="76" spans="2:130" x14ac:dyDescent="0.3">
      <c r="B76" s="223" t="s">
        <v>57</v>
      </c>
      <c r="C76" s="215">
        <f>0</f>
        <v>0</v>
      </c>
      <c r="D76" s="215">
        <f>0</f>
        <v>0</v>
      </c>
      <c r="E76" s="215">
        <f>0</f>
        <v>0</v>
      </c>
      <c r="F76" s="215">
        <f>0</f>
        <v>0</v>
      </c>
      <c r="G76" s="215">
        <f>0</f>
        <v>0</v>
      </c>
      <c r="H76" s="215">
        <f>0</f>
        <v>0</v>
      </c>
      <c r="I76" s="215">
        <f>0</f>
        <v>0</v>
      </c>
      <c r="J76" s="215">
        <f>0</f>
        <v>0</v>
      </c>
      <c r="K76" s="318">
        <f>0</f>
        <v>0</v>
      </c>
      <c r="L76" s="320">
        <f>0</f>
        <v>0</v>
      </c>
      <c r="M76" s="216">
        <f>0</f>
        <v>0</v>
      </c>
      <c r="N76" s="282">
        <f>0</f>
        <v>0</v>
      </c>
      <c r="O76" s="215">
        <f>0</f>
        <v>0</v>
      </c>
      <c r="P76" s="215">
        <f>0</f>
        <v>0</v>
      </c>
      <c r="Q76" s="215">
        <f>0</f>
        <v>0</v>
      </c>
      <c r="R76" s="215">
        <f>0</f>
        <v>0</v>
      </c>
      <c r="S76" s="215">
        <f>0</f>
        <v>0</v>
      </c>
      <c r="T76" s="215">
        <f>0</f>
        <v>0</v>
      </c>
      <c r="U76" s="215">
        <f>0</f>
        <v>0</v>
      </c>
      <c r="V76" s="215">
        <f>0</f>
        <v>0</v>
      </c>
      <c r="W76" s="215">
        <f>0</f>
        <v>0</v>
      </c>
      <c r="X76" s="215">
        <f>0</f>
        <v>0</v>
      </c>
      <c r="Y76" s="215">
        <f>0</f>
        <v>0</v>
      </c>
      <c r="Z76" s="283">
        <f>0</f>
        <v>0</v>
      </c>
      <c r="AA76" s="215">
        <f>0</f>
        <v>0</v>
      </c>
      <c r="AB76" s="215">
        <f>0</f>
        <v>0</v>
      </c>
      <c r="AC76" s="215">
        <f>0</f>
        <v>0</v>
      </c>
      <c r="AD76" s="215">
        <f>0</f>
        <v>0</v>
      </c>
      <c r="AE76" s="215">
        <f>0</f>
        <v>0</v>
      </c>
      <c r="AF76" s="215">
        <f>0</f>
        <v>0</v>
      </c>
      <c r="AG76" s="215">
        <f>0</f>
        <v>0</v>
      </c>
      <c r="AH76" s="215">
        <f>0</f>
        <v>0</v>
      </c>
      <c r="AI76" s="215">
        <f>0</f>
        <v>0</v>
      </c>
      <c r="AJ76" s="215">
        <f>0</f>
        <v>0</v>
      </c>
      <c r="AK76" s="215">
        <f>0</f>
        <v>0</v>
      </c>
      <c r="AL76" s="215">
        <f>0</f>
        <v>0</v>
      </c>
      <c r="AM76" s="215">
        <f>0</f>
        <v>0</v>
      </c>
      <c r="AN76" s="215">
        <f>0</f>
        <v>0</v>
      </c>
      <c r="AO76" s="215">
        <f>0</f>
        <v>0</v>
      </c>
      <c r="AP76" s="215">
        <f>0</f>
        <v>0</v>
      </c>
      <c r="AQ76" s="215">
        <f>0</f>
        <v>0</v>
      </c>
      <c r="AR76" s="215">
        <f>0</f>
        <v>0</v>
      </c>
      <c r="AS76" s="215">
        <f>0</f>
        <v>0</v>
      </c>
      <c r="AT76" s="215">
        <f>0</f>
        <v>0</v>
      </c>
      <c r="AU76" s="215">
        <f>0</f>
        <v>0</v>
      </c>
      <c r="AV76" s="215">
        <f>0</f>
        <v>0</v>
      </c>
      <c r="AW76" s="215">
        <f>0</f>
        <v>0</v>
      </c>
      <c r="AX76" s="215">
        <f>0</f>
        <v>0</v>
      </c>
      <c r="AY76" s="215">
        <f>0</f>
        <v>0</v>
      </c>
      <c r="AZ76" s="215">
        <f>0</f>
        <v>0</v>
      </c>
      <c r="BA76" s="215">
        <f>0</f>
        <v>0</v>
      </c>
      <c r="BB76" s="215">
        <f>0</f>
        <v>0</v>
      </c>
      <c r="BC76" s="215">
        <f>0</f>
        <v>0</v>
      </c>
      <c r="BD76" s="215">
        <f>0</f>
        <v>0</v>
      </c>
      <c r="BE76" s="215">
        <f>0</f>
        <v>0</v>
      </c>
      <c r="BF76" s="215">
        <f>0</f>
        <v>0</v>
      </c>
      <c r="BG76" s="215">
        <f>0</f>
        <v>0</v>
      </c>
      <c r="BH76" s="215">
        <f>0</f>
        <v>0</v>
      </c>
      <c r="BI76" s="215">
        <f>0</f>
        <v>0</v>
      </c>
      <c r="BJ76" s="215">
        <f>0</f>
        <v>0</v>
      </c>
      <c r="BK76" s="215">
        <f>0</f>
        <v>0</v>
      </c>
      <c r="BL76" s="215">
        <f>0</f>
        <v>0</v>
      </c>
      <c r="BM76" s="215">
        <f>0</f>
        <v>0</v>
      </c>
      <c r="BN76" s="215">
        <f>0</f>
        <v>0</v>
      </c>
      <c r="BO76" s="215">
        <f>0</f>
        <v>0</v>
      </c>
      <c r="BP76" s="215">
        <f>0</f>
        <v>0</v>
      </c>
      <c r="BQ76" s="215">
        <f>0</f>
        <v>0</v>
      </c>
      <c r="BR76" s="215">
        <f>0</f>
        <v>0</v>
      </c>
      <c r="BS76" s="215">
        <f>0</f>
        <v>0</v>
      </c>
      <c r="BT76" s="215">
        <f>0</f>
        <v>0</v>
      </c>
      <c r="BU76" s="215">
        <f>0</f>
        <v>0</v>
      </c>
      <c r="BV76" s="215">
        <f>0</f>
        <v>0</v>
      </c>
      <c r="BW76" s="215">
        <f>0</f>
        <v>0</v>
      </c>
      <c r="BX76" s="215">
        <f>0</f>
        <v>0</v>
      </c>
      <c r="BY76" s="215">
        <f>0</f>
        <v>0</v>
      </c>
      <c r="BZ76" s="215">
        <f>0</f>
        <v>0</v>
      </c>
      <c r="CA76" s="215">
        <f>0</f>
        <v>0</v>
      </c>
      <c r="CB76" s="215">
        <f>0</f>
        <v>0</v>
      </c>
      <c r="CC76" s="215">
        <f>0</f>
        <v>0</v>
      </c>
      <c r="CD76" s="215">
        <f>0</f>
        <v>0</v>
      </c>
      <c r="CE76" s="215">
        <f>0</f>
        <v>0</v>
      </c>
      <c r="CF76" s="215">
        <f>0</f>
        <v>0</v>
      </c>
      <c r="CG76" s="215">
        <f>0</f>
        <v>0</v>
      </c>
      <c r="CH76" s="215">
        <f>0</f>
        <v>0</v>
      </c>
      <c r="CI76" s="215">
        <f>0</f>
        <v>0</v>
      </c>
      <c r="CJ76" s="215">
        <f>0</f>
        <v>0</v>
      </c>
      <c r="CK76" s="215">
        <f>0</f>
        <v>0</v>
      </c>
      <c r="CL76" s="215">
        <f>0</f>
        <v>0</v>
      </c>
      <c r="CM76" s="215">
        <f>0</f>
        <v>0</v>
      </c>
      <c r="CN76" s="215">
        <f>0</f>
        <v>0</v>
      </c>
      <c r="CO76" s="215">
        <f>0</f>
        <v>0</v>
      </c>
      <c r="CP76" s="215">
        <f>0</f>
        <v>0</v>
      </c>
      <c r="CQ76" s="215">
        <f>0</f>
        <v>0</v>
      </c>
      <c r="CR76" s="215">
        <f>0</f>
        <v>0</v>
      </c>
      <c r="CS76" s="215">
        <f>0</f>
        <v>0</v>
      </c>
      <c r="CT76" s="215">
        <f>0</f>
        <v>0</v>
      </c>
      <c r="CU76" s="215">
        <f>0</f>
        <v>0</v>
      </c>
      <c r="CV76" s="215">
        <f>0</f>
        <v>0</v>
      </c>
      <c r="CW76" s="215">
        <f>0</f>
        <v>0</v>
      </c>
      <c r="CX76" s="215">
        <f>0</f>
        <v>0</v>
      </c>
      <c r="CY76" s="215">
        <f>0</f>
        <v>0</v>
      </c>
      <c r="CZ76" s="215">
        <f>0</f>
        <v>0</v>
      </c>
      <c r="DA76" s="215">
        <f>0</f>
        <v>0</v>
      </c>
      <c r="DB76" s="215">
        <f>0</f>
        <v>0</v>
      </c>
      <c r="DC76" s="215">
        <f>0</f>
        <v>0</v>
      </c>
      <c r="DD76" s="215">
        <f>0</f>
        <v>0</v>
      </c>
      <c r="DE76" s="215">
        <f>0</f>
        <v>0</v>
      </c>
      <c r="DF76" s="215">
        <f>0</f>
        <v>0</v>
      </c>
      <c r="DG76" s="215">
        <f>0</f>
        <v>0</v>
      </c>
      <c r="DH76" s="215">
        <f>0</f>
        <v>0</v>
      </c>
      <c r="DI76" s="215">
        <f>0</f>
        <v>0</v>
      </c>
      <c r="DJ76" s="215">
        <f>0</f>
        <v>0</v>
      </c>
      <c r="DK76" s="215">
        <f>0</f>
        <v>0</v>
      </c>
      <c r="DL76" s="215">
        <f>0</f>
        <v>0</v>
      </c>
      <c r="DM76" s="215">
        <f>0</f>
        <v>0</v>
      </c>
      <c r="DN76" s="215">
        <f>0</f>
        <v>0</v>
      </c>
      <c r="DO76" s="215">
        <f>0</f>
        <v>0</v>
      </c>
      <c r="DP76" s="215">
        <f>0</f>
        <v>0</v>
      </c>
      <c r="DQ76" s="215">
        <f>0</f>
        <v>0</v>
      </c>
      <c r="DR76" s="216">
        <f>0</f>
        <v>0</v>
      </c>
    </row>
    <row r="77" spans="2:130" ht="15" thickBot="1" x14ac:dyDescent="0.35">
      <c r="B77" s="224" t="s">
        <v>72</v>
      </c>
      <c r="C77" s="232">
        <f>SUM(C69:C76)</f>
        <v>0</v>
      </c>
      <c r="D77" s="232">
        <f t="shared" ref="D77:M77" si="591">SUM(D69:D76)</f>
        <v>0</v>
      </c>
      <c r="E77" s="232">
        <f t="shared" si="591"/>
        <v>0</v>
      </c>
      <c r="F77" s="232">
        <f t="shared" si="591"/>
        <v>0</v>
      </c>
      <c r="G77" s="232">
        <f t="shared" si="591"/>
        <v>0</v>
      </c>
      <c r="H77" s="232">
        <f t="shared" si="591"/>
        <v>0</v>
      </c>
      <c r="I77" s="232">
        <f t="shared" si="591"/>
        <v>0</v>
      </c>
      <c r="J77" s="232">
        <f t="shared" si="591"/>
        <v>0</v>
      </c>
      <c r="K77" s="337">
        <f t="shared" si="591"/>
        <v>0</v>
      </c>
      <c r="L77" s="331">
        <f t="shared" si="591"/>
        <v>1931</v>
      </c>
      <c r="M77" s="341">
        <f t="shared" si="591"/>
        <v>1931</v>
      </c>
      <c r="N77" s="342">
        <f>SUM(N69:N76)</f>
        <v>1931</v>
      </c>
      <c r="O77" s="332">
        <f t="shared" ref="O77" si="592">SUM(O69:O76)</f>
        <v>4241.42</v>
      </c>
      <c r="P77" s="334">
        <f>SUM(P69:P76)</f>
        <v>4241.42</v>
      </c>
      <c r="Q77" s="332">
        <f t="shared" ref="Q77:R77" si="593">SUM(Q69:Q76)</f>
        <v>4241.42</v>
      </c>
      <c r="R77" s="332">
        <f t="shared" si="593"/>
        <v>4241.42</v>
      </c>
      <c r="S77" s="332">
        <f t="shared" ref="S77" si="594">SUM(S69:S76)</f>
        <v>4241.42</v>
      </c>
      <c r="T77" s="332">
        <f t="shared" ref="T77" si="595">SUM(T69:T76)</f>
        <v>4241.42</v>
      </c>
      <c r="U77" s="332">
        <f t="shared" ref="U77" si="596">SUM(U69:U76)</f>
        <v>4241.42</v>
      </c>
      <c r="V77" s="332">
        <f t="shared" ref="V77" si="597">SUM(V69:V76)</f>
        <v>4241.42</v>
      </c>
      <c r="W77" s="332">
        <f t="shared" ref="W77" si="598">SUM(W69:W76)</f>
        <v>8837.42</v>
      </c>
      <c r="X77" s="332">
        <f t="shared" ref="X77" si="599">SUM(X69:X76)</f>
        <v>8837.42</v>
      </c>
      <c r="Y77" s="332">
        <f t="shared" ref="Y77" si="600">SUM(Y69:Y76)</f>
        <v>8837.42</v>
      </c>
      <c r="Z77" s="333">
        <f t="shared" ref="Z77" si="601">SUM(Z69:Z76)</f>
        <v>8837.42</v>
      </c>
      <c r="AA77" s="232">
        <f t="shared" ref="AA77" si="602">SUM(AA69:AA76)</f>
        <v>10768.42</v>
      </c>
      <c r="AB77" s="232">
        <f t="shared" ref="AB77:AC77" si="603">SUM(AB69:AB76)</f>
        <v>10768.42</v>
      </c>
      <c r="AC77" s="232">
        <f t="shared" si="603"/>
        <v>10768.42</v>
      </c>
      <c r="AD77" s="232">
        <f t="shared" ref="AD77" si="604">SUM(AD69:AD76)</f>
        <v>10768.42</v>
      </c>
      <c r="AE77" s="232">
        <f t="shared" ref="AE77" si="605">SUM(AE69:AE76)</f>
        <v>10768.42</v>
      </c>
      <c r="AF77" s="232">
        <f t="shared" ref="AF77:AG77" si="606">SUM(AF69:AF76)</f>
        <v>10768.42</v>
      </c>
      <c r="AG77" s="232">
        <f t="shared" si="606"/>
        <v>10768.42</v>
      </c>
      <c r="AH77" s="232">
        <f t="shared" ref="AH77" si="607">SUM(AH69:AH76)</f>
        <v>10768.42</v>
      </c>
      <c r="AI77" s="232">
        <f t="shared" ref="AI77" si="608">SUM(AI69:AI76)</f>
        <v>10768.42</v>
      </c>
      <c r="AJ77" s="232">
        <f t="shared" ref="AJ77" si="609">SUM(AJ69:AJ76)</f>
        <v>10768.42</v>
      </c>
      <c r="AK77" s="232">
        <f t="shared" ref="AK77" si="610">SUM(AK69:AK76)</f>
        <v>10768.42</v>
      </c>
      <c r="AL77" s="232">
        <f t="shared" ref="AL77" si="611">SUM(AL69:AL76)</f>
        <v>10768.42</v>
      </c>
      <c r="AM77" s="232">
        <f t="shared" ref="AM77" si="612">SUM(AM69:AM76)</f>
        <v>11468.42</v>
      </c>
      <c r="AN77" s="232">
        <f t="shared" ref="AN77" si="613">SUM(AN69:AN76)</f>
        <v>11468.42</v>
      </c>
      <c r="AO77" s="232">
        <f t="shared" ref="AO77" si="614">SUM(AO69:AO76)</f>
        <v>11468.42</v>
      </c>
      <c r="AP77" s="232">
        <f t="shared" ref="AP77" si="615">SUM(AP69:AP76)</f>
        <v>11468.42</v>
      </c>
      <c r="AQ77" s="232">
        <f t="shared" ref="AQ77:AR77" si="616">SUM(AQ69:AQ76)</f>
        <v>11468.42</v>
      </c>
      <c r="AR77" s="232">
        <f t="shared" si="616"/>
        <v>11468.42</v>
      </c>
      <c r="AS77" s="232">
        <f t="shared" ref="AS77" si="617">SUM(AS69:AS76)</f>
        <v>11468.42</v>
      </c>
      <c r="AT77" s="232">
        <f t="shared" ref="AT77" si="618">SUM(AT69:AT76)</f>
        <v>11468.42</v>
      </c>
      <c r="AU77" s="232">
        <f t="shared" ref="AU77:AV77" si="619">SUM(AU69:AU76)</f>
        <v>11468.42</v>
      </c>
      <c r="AV77" s="232">
        <f t="shared" si="619"/>
        <v>11468.42</v>
      </c>
      <c r="AW77" s="232">
        <f t="shared" ref="AW77" si="620">SUM(AW69:AW76)</f>
        <v>11468.42</v>
      </c>
      <c r="AX77" s="232">
        <f t="shared" ref="AX77" si="621">SUM(AX69:AX76)</f>
        <v>11468.42</v>
      </c>
      <c r="AY77" s="232">
        <f t="shared" ref="AY77" si="622">SUM(AY69:AY76)</f>
        <v>12168.42</v>
      </c>
      <c r="AZ77" s="232">
        <f t="shared" ref="AZ77" si="623">SUM(AZ69:AZ76)</f>
        <v>12168.42</v>
      </c>
      <c r="BA77" s="232">
        <f t="shared" ref="BA77" si="624">SUM(BA69:BA76)</f>
        <v>12168.42</v>
      </c>
      <c r="BB77" s="232">
        <f t="shared" ref="BB77" si="625">SUM(BB69:BB76)</f>
        <v>12168.42</v>
      </c>
      <c r="BC77" s="232">
        <f t="shared" ref="BC77" si="626">SUM(BC69:BC76)</f>
        <v>12168.42</v>
      </c>
      <c r="BD77" s="232">
        <f t="shared" ref="BD77" si="627">SUM(BD69:BD76)</f>
        <v>12168.42</v>
      </c>
      <c r="BE77" s="232">
        <f t="shared" ref="BE77" si="628">SUM(BE69:BE76)</f>
        <v>12168.42</v>
      </c>
      <c r="BF77" s="232">
        <f t="shared" ref="BF77:BG77" si="629">SUM(BF69:BF76)</f>
        <v>12168.42</v>
      </c>
      <c r="BG77" s="232">
        <f t="shared" si="629"/>
        <v>12168.42</v>
      </c>
      <c r="BH77" s="232">
        <f t="shared" ref="BH77" si="630">SUM(BH69:BH76)</f>
        <v>12168.42</v>
      </c>
      <c r="BI77" s="232">
        <f t="shared" ref="BI77" si="631">SUM(BI69:BI76)</f>
        <v>12168.42</v>
      </c>
      <c r="BJ77" s="232">
        <f t="shared" ref="BJ77:BK77" si="632">SUM(BJ69:BJ76)</f>
        <v>12168.42</v>
      </c>
      <c r="BK77" s="232">
        <f t="shared" si="632"/>
        <v>12168.42</v>
      </c>
      <c r="BL77" s="232">
        <f t="shared" ref="BL77" si="633">SUM(BL69:BL76)</f>
        <v>12168.42</v>
      </c>
      <c r="BM77" s="232">
        <f t="shared" ref="BM77" si="634">SUM(BM69:BM76)</f>
        <v>12168.42</v>
      </c>
      <c r="BN77" s="232">
        <f t="shared" ref="BN77" si="635">SUM(BN69:BN76)</f>
        <v>12168.42</v>
      </c>
      <c r="BO77" s="232">
        <f t="shared" ref="BO77" si="636">SUM(BO69:BO76)</f>
        <v>12168.42</v>
      </c>
      <c r="BP77" s="232">
        <f t="shared" ref="BP77" si="637">SUM(BP69:BP76)</f>
        <v>12168.42</v>
      </c>
      <c r="BQ77" s="232">
        <f t="shared" ref="BQ77" si="638">SUM(BQ69:BQ76)</f>
        <v>12168.42</v>
      </c>
      <c r="BR77" s="232">
        <f t="shared" ref="BR77" si="639">SUM(BR69:BR76)</f>
        <v>12168.42</v>
      </c>
      <c r="BS77" s="232">
        <f t="shared" ref="BS77" si="640">SUM(BS69:BS76)</f>
        <v>12168.42</v>
      </c>
      <c r="BT77" s="232">
        <f t="shared" ref="BT77" si="641">SUM(BT69:BT76)</f>
        <v>12168.42</v>
      </c>
      <c r="BU77" s="232">
        <f t="shared" ref="BU77:BV77" si="642">SUM(BU69:BU76)</f>
        <v>12168.42</v>
      </c>
      <c r="BV77" s="232">
        <f t="shared" si="642"/>
        <v>12168.42</v>
      </c>
      <c r="BW77" s="232">
        <f t="shared" ref="BW77" si="643">SUM(BW69:BW76)</f>
        <v>12168.42</v>
      </c>
      <c r="BX77" s="232">
        <f t="shared" ref="BX77" si="644">SUM(BX69:BX76)</f>
        <v>12168.42</v>
      </c>
      <c r="BY77" s="232">
        <f t="shared" ref="BY77:BZ77" si="645">SUM(BY69:BY76)</f>
        <v>12168.42</v>
      </c>
      <c r="BZ77" s="232">
        <f t="shared" si="645"/>
        <v>12168.42</v>
      </c>
      <c r="CA77" s="232">
        <f t="shared" ref="CA77" si="646">SUM(CA69:CA76)</f>
        <v>12168.42</v>
      </c>
      <c r="CB77" s="232">
        <f t="shared" ref="CB77" si="647">SUM(CB69:CB76)</f>
        <v>12168.42</v>
      </c>
      <c r="CC77" s="232">
        <f>SUM(CC69:CC76)</f>
        <v>12168.42</v>
      </c>
      <c r="CD77" s="232">
        <f t="shared" ref="CD77" si="648">SUM(CD69:CD76)</f>
        <v>12168.42</v>
      </c>
      <c r="CE77" s="232">
        <f t="shared" ref="CE77" si="649">SUM(CE69:CE76)</f>
        <v>12168.42</v>
      </c>
      <c r="CF77" s="232">
        <f t="shared" ref="CF77" si="650">SUM(CF69:CF76)</f>
        <v>12168.42</v>
      </c>
      <c r="CG77" s="232">
        <f t="shared" ref="CG77" si="651">SUM(CG69:CG76)</f>
        <v>12168.42</v>
      </c>
      <c r="CH77" s="232">
        <f t="shared" ref="CH77" si="652">SUM(CH69:CH76)</f>
        <v>12168.42</v>
      </c>
      <c r="CI77" s="232">
        <f t="shared" ref="CI77" si="653">SUM(CI69:CI76)</f>
        <v>12168.42</v>
      </c>
      <c r="CJ77" s="232">
        <f t="shared" ref="CJ77" si="654">SUM(CJ69:CJ76)</f>
        <v>12168.42</v>
      </c>
      <c r="CK77" s="232">
        <f t="shared" ref="CK77" si="655">SUM(CK69:CK76)</f>
        <v>12168.42</v>
      </c>
      <c r="CL77" s="232">
        <f t="shared" ref="CL77" si="656">SUM(CL69:CL76)</f>
        <v>12168.42</v>
      </c>
      <c r="CM77" s="232">
        <f t="shared" ref="CM77" si="657">SUM(CM69:CM76)</f>
        <v>12168.42</v>
      </c>
      <c r="CN77" s="232">
        <f>SUM(CN69:CN76)</f>
        <v>12168.42</v>
      </c>
      <c r="CO77" s="232">
        <f t="shared" ref="CO77" si="658">SUM(CO69:CO76)</f>
        <v>12168.42</v>
      </c>
      <c r="CP77" s="232">
        <f t="shared" ref="CP77" si="659">SUM(CP69:CP76)</f>
        <v>12168.42</v>
      </c>
      <c r="CQ77" s="232">
        <f t="shared" ref="CQ77" si="660">SUM(CQ69:CQ76)</f>
        <v>12168.42</v>
      </c>
      <c r="CR77" s="232">
        <f t="shared" ref="CR77" si="661">SUM(CR69:CR76)</f>
        <v>12168.42</v>
      </c>
      <c r="CS77" s="232">
        <f t="shared" ref="CS77" si="662">SUM(CS69:CS76)</f>
        <v>12168.42</v>
      </c>
      <c r="CT77" s="232">
        <f t="shared" ref="CT77" si="663">SUM(CT69:CT76)</f>
        <v>12168.42</v>
      </c>
      <c r="CU77" s="232">
        <f t="shared" ref="CU77" si="664">SUM(CU69:CU76)</f>
        <v>12168.42</v>
      </c>
      <c r="CV77" s="232">
        <f t="shared" ref="CV77" si="665">SUM(CV69:CV76)</f>
        <v>12168.42</v>
      </c>
      <c r="CW77" s="232">
        <f t="shared" ref="CW77" si="666">SUM(CW69:CW76)</f>
        <v>12168.42</v>
      </c>
      <c r="CX77" s="232">
        <f t="shared" ref="CX77" si="667">SUM(CX69:CX76)</f>
        <v>12168.42</v>
      </c>
      <c r="CY77" s="232">
        <f t="shared" ref="CY77" si="668">SUM(CY69:CY76)</f>
        <v>12168.42</v>
      </c>
      <c r="CZ77" s="232">
        <f t="shared" ref="CZ77" si="669">SUM(CZ69:CZ76)</f>
        <v>12168.42</v>
      </c>
      <c r="DA77" s="232">
        <f t="shared" ref="DA77" si="670">SUM(DA69:DA76)</f>
        <v>12168.42</v>
      </c>
      <c r="DB77" s="232">
        <f t="shared" ref="DB77" si="671">SUM(DB69:DB76)</f>
        <v>12168.42</v>
      </c>
      <c r="DC77" s="232">
        <f t="shared" ref="DC77" si="672">SUM(DC69:DC76)</f>
        <v>12168.42</v>
      </c>
      <c r="DD77" s="232">
        <f t="shared" ref="DD77" si="673">SUM(DD69:DD76)</f>
        <v>12168.42</v>
      </c>
      <c r="DE77" s="232">
        <f t="shared" ref="DE77" si="674">SUM(DE69:DE76)</f>
        <v>12168.42</v>
      </c>
      <c r="DF77" s="232">
        <f t="shared" ref="DF77" si="675">SUM(DF69:DF76)</f>
        <v>12168.42</v>
      </c>
      <c r="DG77" s="232">
        <f t="shared" ref="DG77" si="676">SUM(DG69:DG76)</f>
        <v>12168.42</v>
      </c>
      <c r="DH77" s="232">
        <f t="shared" ref="DH77" si="677">SUM(DH69:DH76)</f>
        <v>12168.42</v>
      </c>
      <c r="DI77" s="232">
        <f t="shared" ref="DI77" si="678">SUM(DI69:DI76)</f>
        <v>12168.42</v>
      </c>
      <c r="DJ77" s="232">
        <f t="shared" ref="DJ77" si="679">SUM(DJ69:DJ76)</f>
        <v>12168.42</v>
      </c>
      <c r="DK77" s="232">
        <f t="shared" ref="DK77" si="680">SUM(DK69:DK76)</f>
        <v>12168.42</v>
      </c>
      <c r="DL77" s="232">
        <f t="shared" ref="DL77" si="681">SUM(DL69:DL76)</f>
        <v>12168.42</v>
      </c>
      <c r="DM77" s="232">
        <f t="shared" ref="DM77" si="682">SUM(DM69:DM76)</f>
        <v>12168.42</v>
      </c>
      <c r="DN77" s="232">
        <f t="shared" ref="DN77" si="683">SUM(DN69:DN76)</f>
        <v>12168.42</v>
      </c>
      <c r="DO77" s="232">
        <f t="shared" ref="DO77" si="684">SUM(DO69:DO76)</f>
        <v>12168.42</v>
      </c>
      <c r="DP77" s="232">
        <f t="shared" ref="DP77" si="685">SUM(DP69:DP76)</f>
        <v>12168.42</v>
      </c>
      <c r="DQ77" s="232">
        <f t="shared" ref="DQ77" si="686">SUM(DQ69:DQ76)</f>
        <v>12168.42</v>
      </c>
      <c r="DR77" s="232">
        <f t="shared" ref="DR77" si="687">SUM(DR69:DR76)</f>
        <v>12168.42</v>
      </c>
    </row>
    <row r="79" spans="2:130" ht="16.8" customHeight="1" x14ac:dyDescent="0.3">
      <c r="B79" s="243"/>
      <c r="C79" s="244"/>
      <c r="D79" s="244"/>
      <c r="E79" s="244"/>
      <c r="F79" s="244"/>
      <c r="G79" s="244"/>
      <c r="H79" s="244"/>
      <c r="I79" s="244"/>
      <c r="J79" s="244"/>
      <c r="K79" s="244"/>
      <c r="L79" s="244"/>
      <c r="M79" s="244"/>
      <c r="N79" s="244"/>
      <c r="O79" s="245"/>
      <c r="P79" s="244"/>
      <c r="Q79" s="244"/>
      <c r="R79" s="244"/>
      <c r="S79" s="244"/>
      <c r="T79" s="244"/>
      <c r="U79" s="244"/>
      <c r="V79" s="245"/>
      <c r="W79" s="245"/>
      <c r="X79" s="244"/>
      <c r="Y79" s="244"/>
      <c r="Z79" s="244"/>
      <c r="AA79" s="244"/>
      <c r="AB79" s="244"/>
      <c r="AC79" s="244"/>
      <c r="AD79" s="244"/>
      <c r="AE79" s="244"/>
      <c r="AF79" s="244"/>
      <c r="AG79" s="244"/>
      <c r="AH79" s="244"/>
      <c r="AI79" s="244"/>
      <c r="AJ79" s="244"/>
      <c r="AK79" s="244"/>
      <c r="AL79" s="244"/>
      <c r="AM79" s="244"/>
      <c r="AN79" s="244"/>
      <c r="AO79" s="244"/>
      <c r="AP79" s="244"/>
      <c r="AQ79" s="244"/>
      <c r="AR79" s="244"/>
      <c r="AS79" s="244"/>
      <c r="AT79" s="244"/>
      <c r="AU79" s="244"/>
      <c r="AV79" s="244"/>
      <c r="AW79" s="244"/>
      <c r="AX79" s="244"/>
      <c r="AY79" s="244"/>
      <c r="AZ79" s="244"/>
      <c r="BA79" s="244"/>
      <c r="BB79" s="244"/>
      <c r="BC79" s="244"/>
      <c r="BD79" s="244"/>
      <c r="BE79" s="244"/>
      <c r="BF79" s="244"/>
      <c r="BG79" s="244"/>
      <c r="BH79" s="244"/>
      <c r="BI79" s="244"/>
      <c r="BJ79" s="244"/>
      <c r="BK79" s="244"/>
      <c r="BL79" s="244"/>
      <c r="BM79" s="244"/>
      <c r="BN79" s="244"/>
      <c r="BO79" s="244"/>
      <c r="BP79" s="244"/>
      <c r="BQ79" s="244"/>
      <c r="BR79" s="244"/>
      <c r="BS79" s="244"/>
      <c r="BT79" s="244"/>
      <c r="BU79" s="244"/>
      <c r="BV79" s="244"/>
      <c r="BW79" s="244"/>
      <c r="BX79" s="244"/>
      <c r="BY79" s="244"/>
      <c r="BZ79" s="244"/>
      <c r="CA79" s="244"/>
      <c r="CB79" s="244"/>
      <c r="CC79" s="244"/>
      <c r="CD79" s="244"/>
      <c r="CE79" s="244"/>
      <c r="CF79" s="244"/>
      <c r="CG79" s="244"/>
      <c r="CH79" s="244"/>
      <c r="CI79" s="244"/>
      <c r="CJ79" s="244"/>
      <c r="CK79" s="244"/>
      <c r="CL79" s="244"/>
      <c r="CM79" s="244"/>
      <c r="CN79" s="244"/>
      <c r="CO79" s="244"/>
      <c r="CP79" s="244"/>
      <c r="CQ79" s="244"/>
      <c r="CR79" s="244"/>
      <c r="CS79" s="244"/>
      <c r="CT79" s="244"/>
      <c r="CU79" s="244"/>
      <c r="CV79" s="244"/>
      <c r="CW79" s="244"/>
      <c r="CX79" s="244"/>
      <c r="CY79" s="244"/>
      <c r="CZ79" s="244"/>
      <c r="DA79" s="244"/>
      <c r="DB79" s="244"/>
      <c r="DC79" s="244"/>
      <c r="DD79" s="244"/>
      <c r="DE79" s="244"/>
      <c r="DF79" s="244"/>
      <c r="DG79" s="244"/>
      <c r="DH79" s="244"/>
      <c r="DI79" s="244"/>
      <c r="DJ79" s="244"/>
      <c r="DK79" s="244"/>
      <c r="DL79" s="244"/>
      <c r="DM79" s="244"/>
      <c r="DN79" s="244"/>
      <c r="DO79" s="244"/>
      <c r="DP79" s="244"/>
      <c r="DQ79" s="244"/>
      <c r="DR79" s="244"/>
    </row>
    <row r="80" spans="2:130" x14ac:dyDescent="0.3">
      <c r="B80" s="243"/>
      <c r="C80" s="244"/>
      <c r="D80" s="244"/>
      <c r="E80" s="244"/>
      <c r="F80" s="244"/>
      <c r="G80" s="244"/>
      <c r="H80" s="244"/>
      <c r="I80" s="244"/>
      <c r="J80" s="244"/>
      <c r="K80" s="244"/>
      <c r="L80" s="244"/>
      <c r="M80" s="244"/>
      <c r="N80" s="244"/>
      <c r="O80" s="245"/>
      <c r="P80" s="244"/>
      <c r="Q80" s="244"/>
      <c r="R80" s="244"/>
      <c r="S80" s="244"/>
      <c r="T80" s="244"/>
      <c r="U80" s="244"/>
      <c r="V80" s="245"/>
      <c r="W80" s="245"/>
      <c r="X80" s="244"/>
      <c r="Y80" s="244"/>
      <c r="Z80" s="244"/>
      <c r="AA80" s="244"/>
      <c r="AB80" s="244"/>
      <c r="AC80" s="244"/>
      <c r="AD80" s="244"/>
      <c r="AE80" s="244"/>
      <c r="AF80" s="244"/>
      <c r="AG80" s="244"/>
      <c r="AH80" s="244"/>
      <c r="AI80" s="244"/>
      <c r="AJ80" s="244"/>
      <c r="AK80" s="244"/>
      <c r="AL80" s="244"/>
      <c r="AM80" s="244"/>
      <c r="AN80" s="244"/>
      <c r="AO80" s="244"/>
      <c r="AP80" s="244"/>
      <c r="AQ80" s="244"/>
      <c r="AR80" s="244"/>
      <c r="AS80" s="244"/>
      <c r="AT80" s="244"/>
      <c r="AU80" s="244"/>
      <c r="AV80" s="244"/>
      <c r="AW80" s="244"/>
      <c r="AX80" s="244"/>
      <c r="AY80" s="244"/>
      <c r="AZ80" s="244"/>
      <c r="BA80" s="244"/>
      <c r="BB80" s="244"/>
      <c r="BC80" s="244"/>
      <c r="BD80" s="244"/>
      <c r="BE80" s="244"/>
      <c r="BF80" s="244"/>
      <c r="BG80" s="244"/>
      <c r="BH80" s="244"/>
      <c r="BI80" s="244"/>
      <c r="BJ80" s="244"/>
      <c r="BK80" s="244"/>
      <c r="BL80" s="244"/>
      <c r="BM80" s="244"/>
      <c r="BN80" s="244"/>
      <c r="BO80" s="244"/>
      <c r="BP80" s="244"/>
      <c r="BQ80" s="244"/>
      <c r="BR80" s="244"/>
      <c r="BS80" s="244"/>
      <c r="BT80" s="244"/>
      <c r="BU80" s="244"/>
      <c r="BV80" s="244"/>
      <c r="BW80" s="244"/>
      <c r="BX80" s="244"/>
      <c r="BY80" s="244"/>
      <c r="BZ80" s="244"/>
      <c r="CA80" s="244"/>
      <c r="CB80" s="244"/>
      <c r="CC80" s="244"/>
      <c r="CD80" s="244"/>
      <c r="CE80" s="244"/>
      <c r="CF80" s="244"/>
      <c r="CG80" s="244"/>
      <c r="CH80" s="244"/>
      <c r="CI80" s="244"/>
      <c r="CJ80" s="244"/>
      <c r="CK80" s="244"/>
      <c r="CL80" s="244"/>
      <c r="CM80" s="244"/>
      <c r="CN80" s="244"/>
      <c r="CO80" s="244"/>
      <c r="CP80" s="244"/>
      <c r="CQ80" s="244"/>
      <c r="CR80" s="244"/>
      <c r="CS80" s="244"/>
      <c r="CT80" s="244"/>
      <c r="CU80" s="244"/>
      <c r="CV80" s="244"/>
      <c r="CW80" s="244"/>
      <c r="CX80" s="244"/>
      <c r="CY80" s="244"/>
      <c r="CZ80" s="244"/>
      <c r="DA80" s="244"/>
      <c r="DB80" s="244"/>
      <c r="DC80" s="244"/>
      <c r="DD80" s="244"/>
      <c r="DE80" s="244"/>
      <c r="DF80" s="244"/>
      <c r="DG80" s="244"/>
      <c r="DH80" s="244"/>
      <c r="DI80" s="244"/>
      <c r="DJ80" s="244"/>
      <c r="DK80" s="244"/>
      <c r="DL80" s="244"/>
      <c r="DM80" s="244"/>
      <c r="DN80" s="244"/>
      <c r="DO80" s="244"/>
      <c r="DP80" s="244"/>
      <c r="DQ80" s="244"/>
      <c r="DR80" s="244"/>
    </row>
  </sheetData>
  <mergeCells count="6">
    <mergeCell ref="B2:D3"/>
    <mergeCell ref="B5:C5"/>
    <mergeCell ref="B36:D36"/>
    <mergeCell ref="B25:C25"/>
    <mergeCell ref="B17:C17"/>
    <mergeCell ref="B19:C19"/>
  </mergeCells>
  <pageMargins left="0.7" right="0.7" top="0.75" bottom="0.75" header="0.3" footer="0.3"/>
  <pageSetup paperSize="9" orientation="portrait" r:id="rId1"/>
  <ignoredErrors>
    <ignoredError sqref="L72:V72 L73:V7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Assunzioni</vt:lpstr>
      <vt:lpstr>INPUT</vt:lpstr>
      <vt:lpstr>Ricavi </vt:lpstr>
      <vt:lpstr>Costi operativi</vt:lpstr>
      <vt:lpstr>NPV Best-case scenario</vt:lpstr>
      <vt:lpstr>Investimenti e debito</vt:lpstr>
      <vt:lpstr>Piano del personale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cp:lastPrinted>2022-10-27T08:29:18Z</cp:lastPrinted>
  <dcterms:created xsi:type="dcterms:W3CDTF">2022-08-10T07:51:17Z</dcterms:created>
  <dcterms:modified xsi:type="dcterms:W3CDTF">2022-11-25T11:20:07Z</dcterms:modified>
</cp:coreProperties>
</file>